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aCK\Work\2478 tělocvična Nábřeží J_Wolkera DKnL\"/>
    </mc:Choice>
  </mc:AlternateContent>
  <bookViews>
    <workbookView xWindow="0" yWindow="0" windowWidth="19200" windowHeight="11745"/>
  </bookViews>
  <sheets>
    <sheet name="Rekapitulace stavby" sheetId="1" r:id="rId1"/>
    <sheet name="1 - SO 01 - Výměna oken" sheetId="2" r:id="rId2"/>
    <sheet name="2 - SO 02 - Zateplení stř..." sheetId="3" r:id="rId3"/>
    <sheet name="3 - SO 03 - Zateplení fasády" sheetId="4" r:id="rId4"/>
    <sheet name="4 - Elektroinstalace - hr..." sheetId="5" r:id="rId5"/>
    <sheet name="5 - Vedlejší náklady" sheetId="6" r:id="rId6"/>
  </sheets>
  <definedNames>
    <definedName name="_xlnm._FilterDatabase" localSheetId="1" hidden="1">'1 - SO 01 - Výměna oken'!$C$124:$K$227</definedName>
    <definedName name="_xlnm._FilterDatabase" localSheetId="2" hidden="1">'2 - SO 02 - Zateplení stř...'!$C$125:$K$286</definedName>
    <definedName name="_xlnm._FilterDatabase" localSheetId="3" hidden="1">'3 - SO 03 - Zateplení fasády'!$C$128:$K$429</definedName>
    <definedName name="_xlnm._FilterDatabase" localSheetId="4" hidden="1">'4 - Elektroinstalace - hr...'!$C$117:$K$121</definedName>
    <definedName name="_xlnm._FilterDatabase" localSheetId="5" hidden="1">'5 - Vedlejší náklady'!$C$125:$K$145</definedName>
    <definedName name="_xlnm.Print_Titles" localSheetId="1">'1 - SO 01 - Výměna oken'!$124:$124</definedName>
    <definedName name="_xlnm.Print_Titles" localSheetId="2">'2 - SO 02 - Zateplení stř...'!$125:$125</definedName>
    <definedName name="_xlnm.Print_Titles" localSheetId="3">'3 - SO 03 - Zateplení fasády'!$128:$128</definedName>
    <definedName name="_xlnm.Print_Titles" localSheetId="4">'4 - Elektroinstalace - hr...'!$117:$117</definedName>
    <definedName name="_xlnm.Print_Titles" localSheetId="5">'5 - Vedlejší náklady'!$125:$125</definedName>
    <definedName name="_xlnm.Print_Titles" localSheetId="0">'Rekapitulace stavby'!$92:$92</definedName>
    <definedName name="_xlnm.Print_Area" localSheetId="1">'1 - SO 01 - Výměna oken'!$C$4:$J$76,'1 - SO 01 - Výměna oken'!$C$82:$J$106,'1 - SO 01 - Výměna oken'!$C$112:$K$227</definedName>
    <definedName name="_xlnm.Print_Area" localSheetId="2">'2 - SO 02 - Zateplení stř...'!$C$4:$J$76,'2 - SO 02 - Zateplení stř...'!$C$82:$J$107,'2 - SO 02 - Zateplení stř...'!$C$113:$K$286</definedName>
    <definedName name="_xlnm.Print_Area" localSheetId="3">'3 - SO 03 - Zateplení fasády'!$C$4:$J$76,'3 - SO 03 - Zateplení fasády'!$C$82:$J$110,'3 - SO 03 - Zateplení fasády'!$C$116:$K$429</definedName>
    <definedName name="_xlnm.Print_Area" localSheetId="4">'4 - Elektroinstalace - hr...'!$C$4:$J$76,'4 - Elektroinstalace - hr...'!$C$82:$J$99,'4 - Elektroinstalace - hr...'!$C$105:$K$121</definedName>
    <definedName name="_xlnm.Print_Area" localSheetId="5">'5 - Vedlejší náklady'!$C$4:$J$76,'5 - Vedlejší náklady'!$C$82:$J$107,'5 - Vedlejší náklady'!$C$113:$K$145</definedName>
    <definedName name="_xlnm.Print_Area" localSheetId="0">'Rekapitulace stavby'!$D$4:$AO$76,'Rekapitulace stavby'!$C$82:$AQ$100</definedName>
  </definedNames>
  <calcPr calcId="152511"/>
</workbook>
</file>

<file path=xl/calcChain.xml><?xml version="1.0" encoding="utf-8"?>
<calcChain xmlns="http://schemas.openxmlformats.org/spreadsheetml/2006/main">
  <c r="F204" i="4" l="1"/>
  <c r="J37" i="6"/>
  <c r="J36" i="6"/>
  <c r="AY99" i="1" s="1"/>
  <c r="J35" i="6"/>
  <c r="AX99" i="1"/>
  <c r="BI145" i="6"/>
  <c r="BH145" i="6"/>
  <c r="BG145" i="6"/>
  <c r="BF145" i="6"/>
  <c r="T145" i="6"/>
  <c r="T144" i="6" s="1"/>
  <c r="R145" i="6"/>
  <c r="R144" i="6"/>
  <c r="P145" i="6"/>
  <c r="P144" i="6"/>
  <c r="BK145" i="6"/>
  <c r="BK144" i="6" s="1"/>
  <c r="J144" i="6"/>
  <c r="J106" i="6" s="1"/>
  <c r="J145" i="6"/>
  <c r="BE145" i="6"/>
  <c r="BI143" i="6"/>
  <c r="BH143" i="6"/>
  <c r="BG143" i="6"/>
  <c r="BF143" i="6"/>
  <c r="T143" i="6"/>
  <c r="T142" i="6" s="1"/>
  <c r="R143" i="6"/>
  <c r="R142" i="6"/>
  <c r="P143" i="6"/>
  <c r="P142" i="6"/>
  <c r="BK143" i="6"/>
  <c r="BK142" i="6" s="1"/>
  <c r="J142" i="6"/>
  <c r="J105" i="6" s="1"/>
  <c r="J143" i="6"/>
  <c r="BE143" i="6"/>
  <c r="BI141" i="6"/>
  <c r="BH141" i="6"/>
  <c r="BG141" i="6"/>
  <c r="BF141" i="6"/>
  <c r="T141" i="6"/>
  <c r="T140" i="6" s="1"/>
  <c r="R141" i="6"/>
  <c r="R140" i="6"/>
  <c r="P141" i="6"/>
  <c r="P140" i="6"/>
  <c r="BK141" i="6"/>
  <c r="BK140" i="6" s="1"/>
  <c r="J140" i="6"/>
  <c r="J141" i="6"/>
  <c r="BE141" i="6"/>
  <c r="J104" i="6"/>
  <c r="BI139" i="6"/>
  <c r="BH139" i="6"/>
  <c r="BG139" i="6"/>
  <c r="BF139" i="6"/>
  <c r="T139" i="6"/>
  <c r="T138" i="6" s="1"/>
  <c r="R139" i="6"/>
  <c r="R138" i="6"/>
  <c r="P139" i="6"/>
  <c r="P138" i="6"/>
  <c r="BK139" i="6"/>
  <c r="BK138" i="6" s="1"/>
  <c r="J138" i="6" s="1"/>
  <c r="J103" i="6" s="1"/>
  <c r="J139" i="6"/>
  <c r="BE139" i="6"/>
  <c r="BI137" i="6"/>
  <c r="BH137" i="6"/>
  <c r="BG137" i="6"/>
  <c r="BF137" i="6"/>
  <c r="T137" i="6"/>
  <c r="T136" i="6" s="1"/>
  <c r="R137" i="6"/>
  <c r="R136" i="6"/>
  <c r="P137" i="6"/>
  <c r="P136" i="6"/>
  <c r="BK137" i="6"/>
  <c r="BK136" i="6" s="1"/>
  <c r="J136" i="6"/>
  <c r="J102" i="6" s="1"/>
  <c r="J137" i="6"/>
  <c r="BE137" i="6"/>
  <c r="BI135" i="6"/>
  <c r="BH135" i="6"/>
  <c r="BG135" i="6"/>
  <c r="BF135" i="6"/>
  <c r="T135" i="6"/>
  <c r="T134" i="6" s="1"/>
  <c r="R135" i="6"/>
  <c r="R134" i="6"/>
  <c r="P135" i="6"/>
  <c r="P134" i="6"/>
  <c r="BK135" i="6"/>
  <c r="BK134" i="6" s="1"/>
  <c r="J134" i="6"/>
  <c r="J101" i="6" s="1"/>
  <c r="J135" i="6"/>
  <c r="BE135" i="6"/>
  <c r="BI133" i="6"/>
  <c r="BH133" i="6"/>
  <c r="BG133" i="6"/>
  <c r="BF133" i="6"/>
  <c r="T133" i="6"/>
  <c r="T132" i="6" s="1"/>
  <c r="R133" i="6"/>
  <c r="R132" i="6"/>
  <c r="P133" i="6"/>
  <c r="P132" i="6" s="1"/>
  <c r="BK133" i="6"/>
  <c r="BK132" i="6" s="1"/>
  <c r="J132" i="6"/>
  <c r="J133" i="6"/>
  <c r="BE133" i="6"/>
  <c r="J100" i="6"/>
  <c r="BI131" i="6"/>
  <c r="BH131" i="6"/>
  <c r="BG131" i="6"/>
  <c r="BF131" i="6"/>
  <c r="T131" i="6"/>
  <c r="T130" i="6" s="1"/>
  <c r="R131" i="6"/>
  <c r="R130" i="6"/>
  <c r="P131" i="6"/>
  <c r="P130" i="6" s="1"/>
  <c r="BK131" i="6"/>
  <c r="BK130" i="6" s="1"/>
  <c r="J130" i="6" s="1"/>
  <c r="J99" i="6" s="1"/>
  <c r="J131" i="6"/>
  <c r="BE131" i="6"/>
  <c r="BI129" i="6"/>
  <c r="F37" i="6"/>
  <c r="BD99" i="1"/>
  <c r="BH129" i="6"/>
  <c r="BG129" i="6"/>
  <c r="BF129" i="6"/>
  <c r="J34" i="6"/>
  <c r="AW99" i="1" s="1"/>
  <c r="F34" i="6"/>
  <c r="BA99" i="1" s="1"/>
  <c r="T129" i="6"/>
  <c r="T128" i="6"/>
  <c r="R129" i="6"/>
  <c r="R128" i="6" s="1"/>
  <c r="R127" i="6"/>
  <c r="R126" i="6" s="1"/>
  <c r="P129" i="6"/>
  <c r="P128" i="6"/>
  <c r="BK129" i="6"/>
  <c r="BK128" i="6"/>
  <c r="J129" i="6"/>
  <c r="BE129" i="6"/>
  <c r="J33" i="6"/>
  <c r="AV99" i="1"/>
  <c r="F33" i="6"/>
  <c r="AZ99" i="1" s="1"/>
  <c r="J123" i="6"/>
  <c r="J122" i="6"/>
  <c r="F122" i="6"/>
  <c r="F120" i="6"/>
  <c r="E118" i="6"/>
  <c r="J92" i="6"/>
  <c r="J91" i="6"/>
  <c r="F91" i="6"/>
  <c r="F89" i="6"/>
  <c r="E87" i="6"/>
  <c r="J18" i="6"/>
  <c r="E18" i="6"/>
  <c r="F92" i="6" s="1"/>
  <c r="F123" i="6"/>
  <c r="J17" i="6"/>
  <c r="J12" i="6"/>
  <c r="J120" i="6"/>
  <c r="J89" i="6"/>
  <c r="E7" i="6"/>
  <c r="E116" i="6"/>
  <c r="E85" i="6"/>
  <c r="J37" i="5"/>
  <c r="J36" i="5"/>
  <c r="AY98" i="1" s="1"/>
  <c r="J35" i="5"/>
  <c r="AX98" i="1"/>
  <c r="BI121" i="5"/>
  <c r="F37" i="5"/>
  <c r="BD98" i="1"/>
  <c r="BH121" i="5"/>
  <c r="F36" i="5"/>
  <c r="BC98" i="1" s="1"/>
  <c r="BG121" i="5"/>
  <c r="F35" i="5"/>
  <c r="BB98" i="1" s="1"/>
  <c r="BF121" i="5"/>
  <c r="J34" i="5"/>
  <c r="AW98" i="1" s="1"/>
  <c r="F34" i="5"/>
  <c r="BA98" i="1" s="1"/>
  <c r="T121" i="5"/>
  <c r="T120" i="5"/>
  <c r="T119" i="5"/>
  <c r="T118" i="5" s="1"/>
  <c r="R121" i="5"/>
  <c r="R120" i="5" s="1"/>
  <c r="R119" i="5"/>
  <c r="R118" i="5" s="1"/>
  <c r="P121" i="5"/>
  <c r="P120" i="5"/>
  <c r="P119" i="5"/>
  <c r="P118" i="5"/>
  <c r="AU98" i="1" s="1"/>
  <c r="BK121" i="5"/>
  <c r="BK120" i="5"/>
  <c r="J121" i="5"/>
  <c r="BE121" i="5"/>
  <c r="J33" i="5"/>
  <c r="AV98" i="1"/>
  <c r="AT98" i="1" s="1"/>
  <c r="F33" i="5"/>
  <c r="AZ98" i="1"/>
  <c r="J115" i="5"/>
  <c r="J114" i="5"/>
  <c r="F114" i="5"/>
  <c r="F112" i="5"/>
  <c r="E110" i="5"/>
  <c r="J92" i="5"/>
  <c r="J91" i="5"/>
  <c r="F91" i="5"/>
  <c r="F89" i="5"/>
  <c r="E87" i="5"/>
  <c r="J18" i="5"/>
  <c r="E18" i="5"/>
  <c r="F92" i="5" s="1"/>
  <c r="F115" i="5"/>
  <c r="J17" i="5"/>
  <c r="J12" i="5"/>
  <c r="J112" i="5"/>
  <c r="J89" i="5"/>
  <c r="E7" i="5"/>
  <c r="E108" i="5" s="1"/>
  <c r="E85" i="5"/>
  <c r="J37" i="4"/>
  <c r="J36" i="4"/>
  <c r="AY97" i="1" s="1"/>
  <c r="J35" i="4"/>
  <c r="AX97" i="1"/>
  <c r="BI429" i="4"/>
  <c r="BH429" i="4"/>
  <c r="BG429" i="4"/>
  <c r="BF429" i="4"/>
  <c r="T429" i="4"/>
  <c r="R429" i="4"/>
  <c r="P429" i="4"/>
  <c r="BK429" i="4"/>
  <c r="BK424" i="4" s="1"/>
  <c r="J424" i="4" s="1"/>
  <c r="J109" i="4" s="1"/>
  <c r="J429" i="4"/>
  <c r="BE429" i="4" s="1"/>
  <c r="BI427" i="4"/>
  <c r="BH427" i="4"/>
  <c r="BG427" i="4"/>
  <c r="BF427" i="4"/>
  <c r="T427" i="4"/>
  <c r="R427" i="4"/>
  <c r="P427" i="4"/>
  <c r="BK427" i="4"/>
  <c r="J427" i="4"/>
  <c r="BE427" i="4" s="1"/>
  <c r="BI425" i="4"/>
  <c r="BH425" i="4"/>
  <c r="BG425" i="4"/>
  <c r="BF425" i="4"/>
  <c r="T425" i="4"/>
  <c r="T424" i="4"/>
  <c r="R425" i="4"/>
  <c r="P425" i="4"/>
  <c r="BK425" i="4"/>
  <c r="J425" i="4"/>
  <c r="BE425" i="4"/>
  <c r="BI423" i="4"/>
  <c r="BH423" i="4"/>
  <c r="BG423" i="4"/>
  <c r="BF423" i="4"/>
  <c r="T423" i="4"/>
  <c r="R423" i="4"/>
  <c r="P423" i="4"/>
  <c r="BK423" i="4"/>
  <c r="J423" i="4"/>
  <c r="BE423" i="4" s="1"/>
  <c r="BI421" i="4"/>
  <c r="BH421" i="4"/>
  <c r="BG421" i="4"/>
  <c r="BF421" i="4"/>
  <c r="T421" i="4"/>
  <c r="R421" i="4"/>
  <c r="P421" i="4"/>
  <c r="P399" i="4" s="1"/>
  <c r="BK421" i="4"/>
  <c r="J421" i="4"/>
  <c r="BE421" i="4"/>
  <c r="BI419" i="4"/>
  <c r="BH419" i="4"/>
  <c r="BG419" i="4"/>
  <c r="BF419" i="4"/>
  <c r="T419" i="4"/>
  <c r="R419" i="4"/>
  <c r="P419" i="4"/>
  <c r="BK419" i="4"/>
  <c r="J419" i="4"/>
  <c r="BE419" i="4"/>
  <c r="BI417" i="4"/>
  <c r="BH417" i="4"/>
  <c r="BG417" i="4"/>
  <c r="BF417" i="4"/>
  <c r="T417" i="4"/>
  <c r="R417" i="4"/>
  <c r="P417" i="4"/>
  <c r="BK417" i="4"/>
  <c r="J417" i="4"/>
  <c r="BE417" i="4" s="1"/>
  <c r="BI415" i="4"/>
  <c r="BH415" i="4"/>
  <c r="BG415" i="4"/>
  <c r="BF415" i="4"/>
  <c r="T415" i="4"/>
  <c r="R415" i="4"/>
  <c r="P415" i="4"/>
  <c r="BK415" i="4"/>
  <c r="J415" i="4"/>
  <c r="BE415" i="4" s="1"/>
  <c r="BI413" i="4"/>
  <c r="BH413" i="4"/>
  <c r="BG413" i="4"/>
  <c r="BF413" i="4"/>
  <c r="T413" i="4"/>
  <c r="R413" i="4"/>
  <c r="P413" i="4"/>
  <c r="BK413" i="4"/>
  <c r="J413" i="4"/>
  <c r="BE413" i="4"/>
  <c r="BI408" i="4"/>
  <c r="BH408" i="4"/>
  <c r="BG408" i="4"/>
  <c r="BF408" i="4"/>
  <c r="T408" i="4"/>
  <c r="R408" i="4"/>
  <c r="P408" i="4"/>
  <c r="BK408" i="4"/>
  <c r="J408" i="4"/>
  <c r="BE408" i="4"/>
  <c r="BI406" i="4"/>
  <c r="BH406" i="4"/>
  <c r="BG406" i="4"/>
  <c r="BF406" i="4"/>
  <c r="T406" i="4"/>
  <c r="R406" i="4"/>
  <c r="R399" i="4" s="1"/>
  <c r="P406" i="4"/>
  <c r="BK406" i="4"/>
  <c r="J406" i="4"/>
  <c r="BE406" i="4" s="1"/>
  <c r="BI404" i="4"/>
  <c r="BH404" i="4"/>
  <c r="BG404" i="4"/>
  <c r="BF404" i="4"/>
  <c r="T404" i="4"/>
  <c r="R404" i="4"/>
  <c r="P404" i="4"/>
  <c r="BK404" i="4"/>
  <c r="J404" i="4"/>
  <c r="BE404" i="4" s="1"/>
  <c r="BI402" i="4"/>
  <c r="BH402" i="4"/>
  <c r="BG402" i="4"/>
  <c r="BF402" i="4"/>
  <c r="T402" i="4"/>
  <c r="R402" i="4"/>
  <c r="P402" i="4"/>
  <c r="BK402" i="4"/>
  <c r="J402" i="4"/>
  <c r="BE402" i="4"/>
  <c r="BI400" i="4"/>
  <c r="BH400" i="4"/>
  <c r="BG400" i="4"/>
  <c r="BF400" i="4"/>
  <c r="T400" i="4"/>
  <c r="R400" i="4"/>
  <c r="P400" i="4"/>
  <c r="BK400" i="4"/>
  <c r="BK399" i="4" s="1"/>
  <c r="J399" i="4" s="1"/>
  <c r="J108" i="4" s="1"/>
  <c r="J400" i="4"/>
  <c r="BE400" i="4"/>
  <c r="BI398" i="4"/>
  <c r="BH398" i="4"/>
  <c r="BG398" i="4"/>
  <c r="BF398" i="4"/>
  <c r="T398" i="4"/>
  <c r="R398" i="4"/>
  <c r="P398" i="4"/>
  <c r="BK398" i="4"/>
  <c r="J398" i="4"/>
  <c r="BE398" i="4"/>
  <c r="BI391" i="4"/>
  <c r="BH391" i="4"/>
  <c r="BG391" i="4"/>
  <c r="BF391" i="4"/>
  <c r="T391" i="4"/>
  <c r="R391" i="4"/>
  <c r="P391" i="4"/>
  <c r="BK391" i="4"/>
  <c r="BK384" i="4" s="1"/>
  <c r="J384" i="4" s="1"/>
  <c r="J107" i="4" s="1"/>
  <c r="J391" i="4"/>
  <c r="BE391" i="4" s="1"/>
  <c r="BI385" i="4"/>
  <c r="BH385" i="4"/>
  <c r="BG385" i="4"/>
  <c r="BF385" i="4"/>
  <c r="T385" i="4"/>
  <c r="T384" i="4"/>
  <c r="R385" i="4"/>
  <c r="R384" i="4" s="1"/>
  <c r="P385" i="4"/>
  <c r="P384" i="4" s="1"/>
  <c r="BK385" i="4"/>
  <c r="J385" i="4"/>
  <c r="BE385" i="4"/>
  <c r="BI383" i="4"/>
  <c r="BH383" i="4"/>
  <c r="BG383" i="4"/>
  <c r="BF383" i="4"/>
  <c r="T383" i="4"/>
  <c r="R383" i="4"/>
  <c r="P383" i="4"/>
  <c r="BK383" i="4"/>
  <c r="J383" i="4"/>
  <c r="BE383" i="4" s="1"/>
  <c r="BI381" i="4"/>
  <c r="BH381" i="4"/>
  <c r="BG381" i="4"/>
  <c r="BF381" i="4"/>
  <c r="T381" i="4"/>
  <c r="R381" i="4"/>
  <c r="P381" i="4"/>
  <c r="BK381" i="4"/>
  <c r="J381" i="4"/>
  <c r="BE381" i="4"/>
  <c r="BI378" i="4"/>
  <c r="BH378" i="4"/>
  <c r="BG378" i="4"/>
  <c r="BF378" i="4"/>
  <c r="T378" i="4"/>
  <c r="T377" i="4" s="1"/>
  <c r="R378" i="4"/>
  <c r="R377" i="4"/>
  <c r="P378" i="4"/>
  <c r="P377" i="4"/>
  <c r="BK378" i="4"/>
  <c r="BK377" i="4" s="1"/>
  <c r="J377" i="4" s="1"/>
  <c r="J106" i="4" s="1"/>
  <c r="J378" i="4"/>
  <c r="BE378" i="4"/>
  <c r="BI376" i="4"/>
  <c r="BH376" i="4"/>
  <c r="BG376" i="4"/>
  <c r="BF376" i="4"/>
  <c r="T376" i="4"/>
  <c r="R376" i="4"/>
  <c r="P376" i="4"/>
  <c r="BK376" i="4"/>
  <c r="J376" i="4"/>
  <c r="BE376" i="4" s="1"/>
  <c r="BI373" i="4"/>
  <c r="BH373" i="4"/>
  <c r="BG373" i="4"/>
  <c r="BF373" i="4"/>
  <c r="T373" i="4"/>
  <c r="R373" i="4"/>
  <c r="P373" i="4"/>
  <c r="BK373" i="4"/>
  <c r="BK366" i="4" s="1"/>
  <c r="J373" i="4"/>
  <c r="BE373" i="4" s="1"/>
  <c r="BI370" i="4"/>
  <c r="BH370" i="4"/>
  <c r="BG370" i="4"/>
  <c r="BF370" i="4"/>
  <c r="T370" i="4"/>
  <c r="R370" i="4"/>
  <c r="R366" i="4" s="1"/>
  <c r="P370" i="4"/>
  <c r="BK370" i="4"/>
  <c r="J370" i="4"/>
  <c r="BE370" i="4" s="1"/>
  <c r="BI367" i="4"/>
  <c r="BH367" i="4"/>
  <c r="BG367" i="4"/>
  <c r="BF367" i="4"/>
  <c r="T367" i="4"/>
  <c r="T366" i="4" s="1"/>
  <c r="R367" i="4"/>
  <c r="P367" i="4"/>
  <c r="BK367" i="4"/>
  <c r="J367" i="4"/>
  <c r="BE367" i="4" s="1"/>
  <c r="BI364" i="4"/>
  <c r="BH364" i="4"/>
  <c r="BG364" i="4"/>
  <c r="BF364" i="4"/>
  <c r="T364" i="4"/>
  <c r="T363" i="4" s="1"/>
  <c r="R364" i="4"/>
  <c r="R363" i="4" s="1"/>
  <c r="P364" i="4"/>
  <c r="P363" i="4" s="1"/>
  <c r="BK364" i="4"/>
  <c r="BK363" i="4"/>
  <c r="J363" i="4"/>
  <c r="J103" i="4" s="1"/>
  <c r="J364" i="4"/>
  <c r="BE364" i="4"/>
  <c r="BI362" i="4"/>
  <c r="BH362" i="4"/>
  <c r="BG362" i="4"/>
  <c r="BF362" i="4"/>
  <c r="T362" i="4"/>
  <c r="R362" i="4"/>
  <c r="R357" i="4" s="1"/>
  <c r="P362" i="4"/>
  <c r="BK362" i="4"/>
  <c r="J362" i="4"/>
  <c r="BE362" i="4" s="1"/>
  <c r="BI360" i="4"/>
  <c r="BH360" i="4"/>
  <c r="BG360" i="4"/>
  <c r="BF360" i="4"/>
  <c r="T360" i="4"/>
  <c r="R360" i="4"/>
  <c r="P360" i="4"/>
  <c r="BK360" i="4"/>
  <c r="J360" i="4"/>
  <c r="BE360" i="4"/>
  <c r="BI359" i="4"/>
  <c r="BH359" i="4"/>
  <c r="BG359" i="4"/>
  <c r="BF359" i="4"/>
  <c r="T359" i="4"/>
  <c r="T357" i="4" s="1"/>
  <c r="R359" i="4"/>
  <c r="P359" i="4"/>
  <c r="BK359" i="4"/>
  <c r="J359" i="4"/>
  <c r="BE359" i="4"/>
  <c r="BI358" i="4"/>
  <c r="BH358" i="4"/>
  <c r="BG358" i="4"/>
  <c r="BF358" i="4"/>
  <c r="T358" i="4"/>
  <c r="R358" i="4"/>
  <c r="P358" i="4"/>
  <c r="BK358" i="4"/>
  <c r="BK357" i="4" s="1"/>
  <c r="J357" i="4" s="1"/>
  <c r="J102" i="4" s="1"/>
  <c r="J358" i="4"/>
  <c r="BE358" i="4"/>
  <c r="BI354" i="4"/>
  <c r="BH354" i="4"/>
  <c r="BG354" i="4"/>
  <c r="BF354" i="4"/>
  <c r="T354" i="4"/>
  <c r="R354" i="4"/>
  <c r="P354" i="4"/>
  <c r="BK354" i="4"/>
  <c r="J354" i="4"/>
  <c r="BE354" i="4" s="1"/>
  <c r="BI342" i="4"/>
  <c r="BH342" i="4"/>
  <c r="BG342" i="4"/>
  <c r="BF342" i="4"/>
  <c r="T342" i="4"/>
  <c r="R342" i="4"/>
  <c r="P342" i="4"/>
  <c r="BK342" i="4"/>
  <c r="J342" i="4"/>
  <c r="BE342" i="4" s="1"/>
  <c r="BI334" i="4"/>
  <c r="BH334" i="4"/>
  <c r="BG334" i="4"/>
  <c r="BF334" i="4"/>
  <c r="T334" i="4"/>
  <c r="R334" i="4"/>
  <c r="P334" i="4"/>
  <c r="BK334" i="4"/>
  <c r="J334" i="4"/>
  <c r="BE334" i="4"/>
  <c r="BI330" i="4"/>
  <c r="BH330" i="4"/>
  <c r="BG330" i="4"/>
  <c r="BF330" i="4"/>
  <c r="T330" i="4"/>
  <c r="R330" i="4"/>
  <c r="P330" i="4"/>
  <c r="BK330" i="4"/>
  <c r="J330" i="4"/>
  <c r="BE330" i="4" s="1"/>
  <c r="BI328" i="4"/>
  <c r="BH328" i="4"/>
  <c r="BG328" i="4"/>
  <c r="BF328" i="4"/>
  <c r="T328" i="4"/>
  <c r="R328" i="4"/>
  <c r="P328" i="4"/>
  <c r="BK328" i="4"/>
  <c r="BK321" i="4" s="1"/>
  <c r="J321" i="4" s="1"/>
  <c r="J101" i="4" s="1"/>
  <c r="J328" i="4"/>
  <c r="BE328" i="4" s="1"/>
  <c r="BI326" i="4"/>
  <c r="BH326" i="4"/>
  <c r="BG326" i="4"/>
  <c r="BF326" i="4"/>
  <c r="T326" i="4"/>
  <c r="R326" i="4"/>
  <c r="P326" i="4"/>
  <c r="BK326" i="4"/>
  <c r="J326" i="4"/>
  <c r="BE326" i="4" s="1"/>
  <c r="BI322" i="4"/>
  <c r="BH322" i="4"/>
  <c r="BG322" i="4"/>
  <c r="BF322" i="4"/>
  <c r="T322" i="4"/>
  <c r="T321" i="4" s="1"/>
  <c r="R322" i="4"/>
  <c r="P322" i="4"/>
  <c r="BK322" i="4"/>
  <c r="J322" i="4"/>
  <c r="BE322" i="4"/>
  <c r="BI319" i="4"/>
  <c r="BH319" i="4"/>
  <c r="BG319" i="4"/>
  <c r="BF319" i="4"/>
  <c r="T319" i="4"/>
  <c r="R319" i="4"/>
  <c r="P319" i="4"/>
  <c r="BK319" i="4"/>
  <c r="J319" i="4"/>
  <c r="BE319" i="4"/>
  <c r="BI317" i="4"/>
  <c r="BH317" i="4"/>
  <c r="BG317" i="4"/>
  <c r="BF317" i="4"/>
  <c r="T317" i="4"/>
  <c r="R317" i="4"/>
  <c r="P317" i="4"/>
  <c r="BK317" i="4"/>
  <c r="J317" i="4"/>
  <c r="BE317" i="4" s="1"/>
  <c r="BI315" i="4"/>
  <c r="BH315" i="4"/>
  <c r="BG315" i="4"/>
  <c r="BF315" i="4"/>
  <c r="T315" i="4"/>
  <c r="R315" i="4"/>
  <c r="P315" i="4"/>
  <c r="BK315" i="4"/>
  <c r="J315" i="4"/>
  <c r="BE315" i="4" s="1"/>
  <c r="BI313" i="4"/>
  <c r="BH313" i="4"/>
  <c r="BG313" i="4"/>
  <c r="BF313" i="4"/>
  <c r="T313" i="4"/>
  <c r="R313" i="4"/>
  <c r="P313" i="4"/>
  <c r="BK313" i="4"/>
  <c r="J313" i="4"/>
  <c r="BE313" i="4" s="1"/>
  <c r="BI310" i="4"/>
  <c r="BH310" i="4"/>
  <c r="BG310" i="4"/>
  <c r="BF310" i="4"/>
  <c r="T310" i="4"/>
  <c r="R310" i="4"/>
  <c r="P310" i="4"/>
  <c r="BK310" i="4"/>
  <c r="J310" i="4"/>
  <c r="BE310" i="4"/>
  <c r="BI308" i="4"/>
  <c r="BH308" i="4"/>
  <c r="BG308" i="4"/>
  <c r="BF308" i="4"/>
  <c r="T308" i="4"/>
  <c r="R308" i="4"/>
  <c r="P308" i="4"/>
  <c r="BK308" i="4"/>
  <c r="J308" i="4"/>
  <c r="BE308" i="4"/>
  <c r="BI307" i="4"/>
  <c r="BH307" i="4"/>
  <c r="BG307" i="4"/>
  <c r="BF307" i="4"/>
  <c r="T307" i="4"/>
  <c r="R307" i="4"/>
  <c r="P307" i="4"/>
  <c r="BK307" i="4"/>
  <c r="J307" i="4"/>
  <c r="BE307" i="4" s="1"/>
  <c r="BI305" i="4"/>
  <c r="BH305" i="4"/>
  <c r="BG305" i="4"/>
  <c r="BF305" i="4"/>
  <c r="T305" i="4"/>
  <c r="R305" i="4"/>
  <c r="P305" i="4"/>
  <c r="BK305" i="4"/>
  <c r="J305" i="4"/>
  <c r="BE305" i="4" s="1"/>
  <c r="BI303" i="4"/>
  <c r="BH303" i="4"/>
  <c r="BG303" i="4"/>
  <c r="BF303" i="4"/>
  <c r="T303" i="4"/>
  <c r="R303" i="4"/>
  <c r="P303" i="4"/>
  <c r="BK303" i="4"/>
  <c r="J303" i="4"/>
  <c r="BE303" i="4"/>
  <c r="BI301" i="4"/>
  <c r="BH301" i="4"/>
  <c r="BG301" i="4"/>
  <c r="BF301" i="4"/>
  <c r="T301" i="4"/>
  <c r="R301" i="4"/>
  <c r="P301" i="4"/>
  <c r="BK301" i="4"/>
  <c r="J301" i="4"/>
  <c r="BE301" i="4"/>
  <c r="BI299" i="4"/>
  <c r="BH299" i="4"/>
  <c r="BG299" i="4"/>
  <c r="BF299" i="4"/>
  <c r="T299" i="4"/>
  <c r="R299" i="4"/>
  <c r="P299" i="4"/>
  <c r="BK299" i="4"/>
  <c r="J299" i="4"/>
  <c r="BE299" i="4" s="1"/>
  <c r="BI297" i="4"/>
  <c r="BH297" i="4"/>
  <c r="BG297" i="4"/>
  <c r="BF297" i="4"/>
  <c r="T297" i="4"/>
  <c r="R297" i="4"/>
  <c r="P297" i="4"/>
  <c r="BK297" i="4"/>
  <c r="J297" i="4"/>
  <c r="BE297" i="4" s="1"/>
  <c r="BI290" i="4"/>
  <c r="BH290" i="4"/>
  <c r="BG290" i="4"/>
  <c r="BF290" i="4"/>
  <c r="T290" i="4"/>
  <c r="R290" i="4"/>
  <c r="P290" i="4"/>
  <c r="BK290" i="4"/>
  <c r="J290" i="4"/>
  <c r="BE290" i="4"/>
  <c r="BI286" i="4"/>
  <c r="BH286" i="4"/>
  <c r="BG286" i="4"/>
  <c r="BF286" i="4"/>
  <c r="T286" i="4"/>
  <c r="R286" i="4"/>
  <c r="P286" i="4"/>
  <c r="BK286" i="4"/>
  <c r="J286" i="4"/>
  <c r="BE286" i="4"/>
  <c r="BI284" i="4"/>
  <c r="BH284" i="4"/>
  <c r="BG284" i="4"/>
  <c r="BF284" i="4"/>
  <c r="T284" i="4"/>
  <c r="R284" i="4"/>
  <c r="P284" i="4"/>
  <c r="BK284" i="4"/>
  <c r="J284" i="4"/>
  <c r="BE284" i="4" s="1"/>
  <c r="BI282" i="4"/>
  <c r="BH282" i="4"/>
  <c r="BG282" i="4"/>
  <c r="BF282" i="4"/>
  <c r="T282" i="4"/>
  <c r="R282" i="4"/>
  <c r="P282" i="4"/>
  <c r="BK282" i="4"/>
  <c r="J282" i="4"/>
  <c r="BE282" i="4" s="1"/>
  <c r="BI280" i="4"/>
  <c r="BH280" i="4"/>
  <c r="BG280" i="4"/>
  <c r="BF280" i="4"/>
  <c r="T280" i="4"/>
  <c r="R280" i="4"/>
  <c r="P280" i="4"/>
  <c r="BK280" i="4"/>
  <c r="J280" i="4"/>
  <c r="BE280" i="4"/>
  <c r="BI278" i="4"/>
  <c r="BH278" i="4"/>
  <c r="BG278" i="4"/>
  <c r="BF278" i="4"/>
  <c r="T278" i="4"/>
  <c r="R278" i="4"/>
  <c r="P278" i="4"/>
  <c r="BK278" i="4"/>
  <c r="J278" i="4"/>
  <c r="BE278" i="4" s="1"/>
  <c r="BI276" i="4"/>
  <c r="BH276" i="4"/>
  <c r="BG276" i="4"/>
  <c r="BF276" i="4"/>
  <c r="T276" i="4"/>
  <c r="R276" i="4"/>
  <c r="P276" i="4"/>
  <c r="BK276" i="4"/>
  <c r="J276" i="4"/>
  <c r="BE276" i="4" s="1"/>
  <c r="BI256" i="4"/>
  <c r="BH256" i="4"/>
  <c r="BG256" i="4"/>
  <c r="BF256" i="4"/>
  <c r="T256" i="4"/>
  <c r="R256" i="4"/>
  <c r="P256" i="4"/>
  <c r="BK256" i="4"/>
  <c r="J256" i="4"/>
  <c r="BE256" i="4" s="1"/>
  <c r="BI254" i="4"/>
  <c r="BH254" i="4"/>
  <c r="BG254" i="4"/>
  <c r="BF254" i="4"/>
  <c r="T254" i="4"/>
  <c r="R254" i="4"/>
  <c r="P254" i="4"/>
  <c r="BK254" i="4"/>
  <c r="J254" i="4"/>
  <c r="BE254" i="4"/>
  <c r="BI251" i="4"/>
  <c r="BH251" i="4"/>
  <c r="BG251" i="4"/>
  <c r="BF251" i="4"/>
  <c r="T251" i="4"/>
  <c r="R251" i="4"/>
  <c r="P251" i="4"/>
  <c r="BK251" i="4"/>
  <c r="J251" i="4"/>
  <c r="BE251" i="4" s="1"/>
  <c r="BI249" i="4"/>
  <c r="BH249" i="4"/>
  <c r="BG249" i="4"/>
  <c r="BF249" i="4"/>
  <c r="T249" i="4"/>
  <c r="R249" i="4"/>
  <c r="P249" i="4"/>
  <c r="BK249" i="4"/>
  <c r="J249" i="4"/>
  <c r="BE249" i="4" s="1"/>
  <c r="BI237" i="4"/>
  <c r="BH237" i="4"/>
  <c r="BG237" i="4"/>
  <c r="BF237" i="4"/>
  <c r="T237" i="4"/>
  <c r="R237" i="4"/>
  <c r="P237" i="4"/>
  <c r="BK237" i="4"/>
  <c r="J237" i="4"/>
  <c r="BE237" i="4" s="1"/>
  <c r="BI235" i="4"/>
  <c r="BH235" i="4"/>
  <c r="BG235" i="4"/>
  <c r="BF235" i="4"/>
  <c r="T235" i="4"/>
  <c r="R235" i="4"/>
  <c r="P235" i="4"/>
  <c r="BK235" i="4"/>
  <c r="J235" i="4"/>
  <c r="BE235" i="4"/>
  <c r="BI227" i="4"/>
  <c r="BH227" i="4"/>
  <c r="BG227" i="4"/>
  <c r="BF227" i="4"/>
  <c r="T227" i="4"/>
  <c r="R227" i="4"/>
  <c r="P227" i="4"/>
  <c r="BK227" i="4"/>
  <c r="J227" i="4"/>
  <c r="BE227" i="4"/>
  <c r="BI225" i="4"/>
  <c r="BH225" i="4"/>
  <c r="BG225" i="4"/>
  <c r="BF225" i="4"/>
  <c r="T225" i="4"/>
  <c r="R225" i="4"/>
  <c r="P225" i="4"/>
  <c r="BK225" i="4"/>
  <c r="J225" i="4"/>
  <c r="BE225" i="4" s="1"/>
  <c r="BI223" i="4"/>
  <c r="BH223" i="4"/>
  <c r="BG223" i="4"/>
  <c r="BF223" i="4"/>
  <c r="T223" i="4"/>
  <c r="R223" i="4"/>
  <c r="P223" i="4"/>
  <c r="BK223" i="4"/>
  <c r="J223" i="4"/>
  <c r="BE223" i="4" s="1"/>
  <c r="BI194" i="4"/>
  <c r="BH194" i="4"/>
  <c r="BG194" i="4"/>
  <c r="BF194" i="4"/>
  <c r="T194" i="4"/>
  <c r="R194" i="4"/>
  <c r="P194" i="4"/>
  <c r="BK194" i="4"/>
  <c r="J194" i="4"/>
  <c r="BE194" i="4"/>
  <c r="BI190" i="4"/>
  <c r="BH190" i="4"/>
  <c r="BG190" i="4"/>
  <c r="BF190" i="4"/>
  <c r="T190" i="4"/>
  <c r="R190" i="4"/>
  <c r="P190" i="4"/>
  <c r="BK190" i="4"/>
  <c r="J190" i="4"/>
  <c r="BE190" i="4"/>
  <c r="BI168" i="4"/>
  <c r="BH168" i="4"/>
  <c r="BG168" i="4"/>
  <c r="BF168" i="4"/>
  <c r="T168" i="4"/>
  <c r="R168" i="4"/>
  <c r="P168" i="4"/>
  <c r="BK168" i="4"/>
  <c r="J168" i="4"/>
  <c r="BE168" i="4" s="1"/>
  <c r="BI164" i="4"/>
  <c r="BH164" i="4"/>
  <c r="BG164" i="4"/>
  <c r="BF164" i="4"/>
  <c r="T164" i="4"/>
  <c r="R164" i="4"/>
  <c r="P164" i="4"/>
  <c r="BK164" i="4"/>
  <c r="J164" i="4"/>
  <c r="BE164" i="4" s="1"/>
  <c r="BI162" i="4"/>
  <c r="BH162" i="4"/>
  <c r="BG162" i="4"/>
  <c r="BF162" i="4"/>
  <c r="T162" i="4"/>
  <c r="R162" i="4"/>
  <c r="P162" i="4"/>
  <c r="BK162" i="4"/>
  <c r="J162" i="4"/>
  <c r="BE162" i="4"/>
  <c r="BI154" i="4"/>
  <c r="BH154" i="4"/>
  <c r="BG154" i="4"/>
  <c r="BF154" i="4"/>
  <c r="T154" i="4"/>
  <c r="R154" i="4"/>
  <c r="P154" i="4"/>
  <c r="BK154" i="4"/>
  <c r="J154" i="4"/>
  <c r="BE154" i="4" s="1"/>
  <c r="BI152" i="4"/>
  <c r="BH152" i="4"/>
  <c r="BG152" i="4"/>
  <c r="BF152" i="4"/>
  <c r="T152" i="4"/>
  <c r="R152" i="4"/>
  <c r="P152" i="4"/>
  <c r="BK152" i="4"/>
  <c r="J152" i="4"/>
  <c r="BE152" i="4" s="1"/>
  <c r="BI150" i="4"/>
  <c r="BH150" i="4"/>
  <c r="BG150" i="4"/>
  <c r="BF150" i="4"/>
  <c r="T150" i="4"/>
  <c r="R150" i="4"/>
  <c r="P150" i="4"/>
  <c r="BK150" i="4"/>
  <c r="J150" i="4"/>
  <c r="BE150" i="4" s="1"/>
  <c r="BI147" i="4"/>
  <c r="BH147" i="4"/>
  <c r="BG147" i="4"/>
  <c r="BF147" i="4"/>
  <c r="T147" i="4"/>
  <c r="R147" i="4"/>
  <c r="P147" i="4"/>
  <c r="BK147" i="4"/>
  <c r="J147" i="4"/>
  <c r="BE147" i="4"/>
  <c r="BI144" i="4"/>
  <c r="BH144" i="4"/>
  <c r="BG144" i="4"/>
  <c r="BF144" i="4"/>
  <c r="T144" i="4"/>
  <c r="R144" i="4"/>
  <c r="P144" i="4"/>
  <c r="BK144" i="4"/>
  <c r="J144" i="4"/>
  <c r="BE144" i="4"/>
  <c r="BI142" i="4"/>
  <c r="BH142" i="4"/>
  <c r="BG142" i="4"/>
  <c r="BF142" i="4"/>
  <c r="T142" i="4"/>
  <c r="T139" i="4" s="1"/>
  <c r="R142" i="4"/>
  <c r="P142" i="4"/>
  <c r="BK142" i="4"/>
  <c r="J142" i="4"/>
  <c r="BE142" i="4"/>
  <c r="BI140" i="4"/>
  <c r="BH140" i="4"/>
  <c r="BG140" i="4"/>
  <c r="BF140" i="4"/>
  <c r="T140" i="4"/>
  <c r="R140" i="4"/>
  <c r="R139" i="4"/>
  <c r="P140" i="4"/>
  <c r="P139" i="4" s="1"/>
  <c r="BK140" i="4"/>
  <c r="BK139" i="4" s="1"/>
  <c r="J139" i="4" s="1"/>
  <c r="J99" i="4" s="1"/>
  <c r="J140" i="4"/>
  <c r="BE140" i="4" s="1"/>
  <c r="BI137" i="4"/>
  <c r="BH137" i="4"/>
  <c r="BG137" i="4"/>
  <c r="BF137" i="4"/>
  <c r="T137" i="4"/>
  <c r="R137" i="4"/>
  <c r="P137" i="4"/>
  <c r="BK137" i="4"/>
  <c r="J137" i="4"/>
  <c r="BE137" i="4" s="1"/>
  <c r="BI135" i="4"/>
  <c r="BH135" i="4"/>
  <c r="BG135" i="4"/>
  <c r="BF135" i="4"/>
  <c r="T135" i="4"/>
  <c r="R135" i="4"/>
  <c r="P135" i="4"/>
  <c r="BK135" i="4"/>
  <c r="J135" i="4"/>
  <c r="BE135" i="4" s="1"/>
  <c r="BI132" i="4"/>
  <c r="BH132" i="4"/>
  <c r="BG132" i="4"/>
  <c r="BF132" i="4"/>
  <c r="T132" i="4"/>
  <c r="R132" i="4"/>
  <c r="P132" i="4"/>
  <c r="P131" i="4" s="1"/>
  <c r="BK132" i="4"/>
  <c r="BK131" i="4"/>
  <c r="J132" i="4"/>
  <c r="BE132" i="4"/>
  <c r="J126" i="4"/>
  <c r="J125" i="4"/>
  <c r="F125" i="4"/>
  <c r="F123" i="4"/>
  <c r="E121" i="4"/>
  <c r="J92" i="4"/>
  <c r="J91" i="4"/>
  <c r="F91" i="4"/>
  <c r="F89" i="4"/>
  <c r="E87" i="4"/>
  <c r="J18" i="4"/>
  <c r="E18" i="4"/>
  <c r="F92" i="4" s="1"/>
  <c r="F126" i="4"/>
  <c r="J17" i="4"/>
  <c r="J12" i="4"/>
  <c r="J89" i="4" s="1"/>
  <c r="E7" i="4"/>
  <c r="E119" i="4"/>
  <c r="E85" i="4"/>
  <c r="J37" i="3"/>
  <c r="J36" i="3"/>
  <c r="AY96" i="1" s="1"/>
  <c r="J35" i="3"/>
  <c r="AX96" i="1" s="1"/>
  <c r="BI286" i="3"/>
  <c r="BH286" i="3"/>
  <c r="BG286" i="3"/>
  <c r="BF286" i="3"/>
  <c r="T286" i="3"/>
  <c r="R286" i="3"/>
  <c r="P286" i="3"/>
  <c r="BK286" i="3"/>
  <c r="J286" i="3"/>
  <c r="BE286" i="3"/>
  <c r="BI281" i="3"/>
  <c r="BH281" i="3"/>
  <c r="BG281" i="3"/>
  <c r="BF281" i="3"/>
  <c r="T281" i="3"/>
  <c r="R281" i="3"/>
  <c r="P281" i="3"/>
  <c r="BK281" i="3"/>
  <c r="J281" i="3"/>
  <c r="BE281" i="3"/>
  <c r="BI277" i="3"/>
  <c r="BH277" i="3"/>
  <c r="BG277" i="3"/>
  <c r="BF277" i="3"/>
  <c r="T277" i="3"/>
  <c r="R277" i="3"/>
  <c r="P277" i="3"/>
  <c r="BK277" i="3"/>
  <c r="J277" i="3"/>
  <c r="BE277" i="3" s="1"/>
  <c r="BI273" i="3"/>
  <c r="BH273" i="3"/>
  <c r="BG273" i="3"/>
  <c r="BF273" i="3"/>
  <c r="T273" i="3"/>
  <c r="R273" i="3"/>
  <c r="P273" i="3"/>
  <c r="BK273" i="3"/>
  <c r="J273" i="3"/>
  <c r="BE273" i="3" s="1"/>
  <c r="BI271" i="3"/>
  <c r="BH271" i="3"/>
  <c r="BG271" i="3"/>
  <c r="BF271" i="3"/>
  <c r="T271" i="3"/>
  <c r="R271" i="3"/>
  <c r="P271" i="3"/>
  <c r="BK271" i="3"/>
  <c r="J271" i="3"/>
  <c r="BE271" i="3"/>
  <c r="BI269" i="3"/>
  <c r="BH269" i="3"/>
  <c r="BG269" i="3"/>
  <c r="BF269" i="3"/>
  <c r="T269" i="3"/>
  <c r="R269" i="3"/>
  <c r="P269" i="3"/>
  <c r="BK269" i="3"/>
  <c r="J269" i="3"/>
  <c r="BE269" i="3"/>
  <c r="BI267" i="3"/>
  <c r="BH267" i="3"/>
  <c r="BG267" i="3"/>
  <c r="BF267" i="3"/>
  <c r="T267" i="3"/>
  <c r="R267" i="3"/>
  <c r="P267" i="3"/>
  <c r="BK267" i="3"/>
  <c r="J267" i="3"/>
  <c r="BE267" i="3" s="1"/>
  <c r="BI262" i="3"/>
  <c r="BH262" i="3"/>
  <c r="BG262" i="3"/>
  <c r="BF262" i="3"/>
  <c r="T262" i="3"/>
  <c r="R262" i="3"/>
  <c r="P262" i="3"/>
  <c r="BK262" i="3"/>
  <c r="J262" i="3"/>
  <c r="BE262" i="3" s="1"/>
  <c r="BI258" i="3"/>
  <c r="BH258" i="3"/>
  <c r="BG258" i="3"/>
  <c r="BF258" i="3"/>
  <c r="T258" i="3"/>
  <c r="R258" i="3"/>
  <c r="P258" i="3"/>
  <c r="BK258" i="3"/>
  <c r="J258" i="3"/>
  <c r="BE258" i="3"/>
  <c r="BI256" i="3"/>
  <c r="BH256" i="3"/>
  <c r="BG256" i="3"/>
  <c r="BF256" i="3"/>
  <c r="T256" i="3"/>
  <c r="R256" i="3"/>
  <c r="P256" i="3"/>
  <c r="BK256" i="3"/>
  <c r="BK239" i="3" s="1"/>
  <c r="J239" i="3" s="1"/>
  <c r="J106" i="3" s="1"/>
  <c r="J256" i="3"/>
  <c r="BE256" i="3" s="1"/>
  <c r="BI253" i="3"/>
  <c r="BH253" i="3"/>
  <c r="BG253" i="3"/>
  <c r="BF253" i="3"/>
  <c r="T253" i="3"/>
  <c r="R253" i="3"/>
  <c r="P253" i="3"/>
  <c r="BK253" i="3"/>
  <c r="J253" i="3"/>
  <c r="BE253" i="3" s="1"/>
  <c r="BI246" i="3"/>
  <c r="BH246" i="3"/>
  <c r="BG246" i="3"/>
  <c r="BF246" i="3"/>
  <c r="T246" i="3"/>
  <c r="R246" i="3"/>
  <c r="P246" i="3"/>
  <c r="BK246" i="3"/>
  <c r="J246" i="3"/>
  <c r="BE246" i="3" s="1"/>
  <c r="BI240" i="3"/>
  <c r="BH240" i="3"/>
  <c r="BG240" i="3"/>
  <c r="BF240" i="3"/>
  <c r="T240" i="3"/>
  <c r="R240" i="3"/>
  <c r="P240" i="3"/>
  <c r="BK240" i="3"/>
  <c r="J240" i="3"/>
  <c r="BE240" i="3"/>
  <c r="BI238" i="3"/>
  <c r="BH238" i="3"/>
  <c r="BG238" i="3"/>
  <c r="BF238" i="3"/>
  <c r="T238" i="3"/>
  <c r="R238" i="3"/>
  <c r="P238" i="3"/>
  <c r="P230" i="3" s="1"/>
  <c r="BK238" i="3"/>
  <c r="J238" i="3"/>
  <c r="BE238" i="3"/>
  <c r="BI231" i="3"/>
  <c r="BH231" i="3"/>
  <c r="BG231" i="3"/>
  <c r="BF231" i="3"/>
  <c r="T231" i="3"/>
  <c r="T230" i="3" s="1"/>
  <c r="R231" i="3"/>
  <c r="R230" i="3"/>
  <c r="P231" i="3"/>
  <c r="BK231" i="3"/>
  <c r="BK230" i="3" s="1"/>
  <c r="J230" i="3"/>
  <c r="J105" i="3" s="1"/>
  <c r="J231" i="3"/>
  <c r="BE231" i="3" s="1"/>
  <c r="BI228" i="3"/>
  <c r="BH228" i="3"/>
  <c r="BG228" i="3"/>
  <c r="BF228" i="3"/>
  <c r="T228" i="3"/>
  <c r="T227" i="3" s="1"/>
  <c r="R228" i="3"/>
  <c r="R227" i="3"/>
  <c r="P228" i="3"/>
  <c r="P227" i="3" s="1"/>
  <c r="BK228" i="3"/>
  <c r="BK227" i="3" s="1"/>
  <c r="J227" i="3"/>
  <c r="J228" i="3"/>
  <c r="BE228" i="3"/>
  <c r="J104" i="3"/>
  <c r="BI226" i="3"/>
  <c r="BH226" i="3"/>
  <c r="BG226" i="3"/>
  <c r="BF226" i="3"/>
  <c r="T226" i="3"/>
  <c r="R226" i="3"/>
  <c r="P226" i="3"/>
  <c r="BK226" i="3"/>
  <c r="J226" i="3"/>
  <c r="BE226" i="3" s="1"/>
  <c r="J33" i="3" s="1"/>
  <c r="AV96" i="1" s="1"/>
  <c r="BI224" i="3"/>
  <c r="BH224" i="3"/>
  <c r="BG224" i="3"/>
  <c r="BF224" i="3"/>
  <c r="T224" i="3"/>
  <c r="R224" i="3"/>
  <c r="P224" i="3"/>
  <c r="BK224" i="3"/>
  <c r="J224" i="3"/>
  <c r="BE224" i="3" s="1"/>
  <c r="BI217" i="3"/>
  <c r="BH217" i="3"/>
  <c r="BG217" i="3"/>
  <c r="BF217" i="3"/>
  <c r="T217" i="3"/>
  <c r="R217" i="3"/>
  <c r="R204" i="3" s="1"/>
  <c r="P217" i="3"/>
  <c r="BK217" i="3"/>
  <c r="J217" i="3"/>
  <c r="BE217" i="3" s="1"/>
  <c r="BI215" i="3"/>
  <c r="BH215" i="3"/>
  <c r="BG215" i="3"/>
  <c r="BF215" i="3"/>
  <c r="T215" i="3"/>
  <c r="T204" i="3" s="1"/>
  <c r="R215" i="3"/>
  <c r="P215" i="3"/>
  <c r="BK215" i="3"/>
  <c r="J215" i="3"/>
  <c r="BE215" i="3"/>
  <c r="BI213" i="3"/>
  <c r="BH213" i="3"/>
  <c r="BG213" i="3"/>
  <c r="BF213" i="3"/>
  <c r="T213" i="3"/>
  <c r="R213" i="3"/>
  <c r="P213" i="3"/>
  <c r="BK213" i="3"/>
  <c r="J213" i="3"/>
  <c r="BE213" i="3"/>
  <c r="BI205" i="3"/>
  <c r="BH205" i="3"/>
  <c r="BG205" i="3"/>
  <c r="BF205" i="3"/>
  <c r="T205" i="3"/>
  <c r="R205" i="3"/>
  <c r="P205" i="3"/>
  <c r="BK205" i="3"/>
  <c r="BK204" i="3" s="1"/>
  <c r="J204" i="3" s="1"/>
  <c r="J103" i="3" s="1"/>
  <c r="J205" i="3"/>
  <c r="BE205" i="3" s="1"/>
  <c r="BI203" i="3"/>
  <c r="BH203" i="3"/>
  <c r="BG203" i="3"/>
  <c r="BF203" i="3"/>
  <c r="T203" i="3"/>
  <c r="R203" i="3"/>
  <c r="P203" i="3"/>
  <c r="BK203" i="3"/>
  <c r="J203" i="3"/>
  <c r="BE203" i="3" s="1"/>
  <c r="BI201" i="3"/>
  <c r="BH201" i="3"/>
  <c r="BG201" i="3"/>
  <c r="BF201" i="3"/>
  <c r="T201" i="3"/>
  <c r="R201" i="3"/>
  <c r="P201" i="3"/>
  <c r="BK201" i="3"/>
  <c r="J201" i="3"/>
  <c r="BE201" i="3" s="1"/>
  <c r="BI199" i="3"/>
  <c r="BH199" i="3"/>
  <c r="BG199" i="3"/>
  <c r="BF199" i="3"/>
  <c r="T199" i="3"/>
  <c r="R199" i="3"/>
  <c r="P199" i="3"/>
  <c r="BK199" i="3"/>
  <c r="J199" i="3"/>
  <c r="BE199" i="3"/>
  <c r="BI195" i="3"/>
  <c r="BH195" i="3"/>
  <c r="BG195" i="3"/>
  <c r="BF195" i="3"/>
  <c r="T195" i="3"/>
  <c r="R195" i="3"/>
  <c r="P195" i="3"/>
  <c r="BK195" i="3"/>
  <c r="J195" i="3"/>
  <c r="BE195" i="3" s="1"/>
  <c r="BI189" i="3"/>
  <c r="BH189" i="3"/>
  <c r="BG189" i="3"/>
  <c r="BF189" i="3"/>
  <c r="T189" i="3"/>
  <c r="R189" i="3"/>
  <c r="P189" i="3"/>
  <c r="BK189" i="3"/>
  <c r="J189" i="3"/>
  <c r="BE189" i="3" s="1"/>
  <c r="BI183" i="3"/>
  <c r="BH183" i="3"/>
  <c r="BG183" i="3"/>
  <c r="BF183" i="3"/>
  <c r="T183" i="3"/>
  <c r="R183" i="3"/>
  <c r="P183" i="3"/>
  <c r="BK183" i="3"/>
  <c r="J183" i="3"/>
  <c r="BE183" i="3" s="1"/>
  <c r="BI176" i="3"/>
  <c r="BH176" i="3"/>
  <c r="BG176" i="3"/>
  <c r="BF176" i="3"/>
  <c r="T176" i="3"/>
  <c r="R176" i="3"/>
  <c r="P176" i="3"/>
  <c r="BK176" i="3"/>
  <c r="J176" i="3"/>
  <c r="BE176" i="3"/>
  <c r="BI169" i="3"/>
  <c r="BH169" i="3"/>
  <c r="BG169" i="3"/>
  <c r="BF169" i="3"/>
  <c r="T169" i="3"/>
  <c r="R169" i="3"/>
  <c r="P169" i="3"/>
  <c r="BK169" i="3"/>
  <c r="J169" i="3"/>
  <c r="BE169" i="3"/>
  <c r="BI167" i="3"/>
  <c r="BH167" i="3"/>
  <c r="BG167" i="3"/>
  <c r="BF167" i="3"/>
  <c r="T167" i="3"/>
  <c r="R167" i="3"/>
  <c r="P167" i="3"/>
  <c r="BK167" i="3"/>
  <c r="J167" i="3"/>
  <c r="BE167" i="3" s="1"/>
  <c r="BI165" i="3"/>
  <c r="BH165" i="3"/>
  <c r="BG165" i="3"/>
  <c r="BF165" i="3"/>
  <c r="T165" i="3"/>
  <c r="R165" i="3"/>
  <c r="R145" i="3" s="1"/>
  <c r="P165" i="3"/>
  <c r="BK165" i="3"/>
  <c r="J165" i="3"/>
  <c r="BE165" i="3" s="1"/>
  <c r="BI156" i="3"/>
  <c r="BH156" i="3"/>
  <c r="BG156" i="3"/>
  <c r="BF156" i="3"/>
  <c r="T156" i="3"/>
  <c r="R156" i="3"/>
  <c r="P156" i="3"/>
  <c r="BK156" i="3"/>
  <c r="J156" i="3"/>
  <c r="BE156" i="3"/>
  <c r="BI154" i="3"/>
  <c r="BH154" i="3"/>
  <c r="BG154" i="3"/>
  <c r="F35" i="3" s="1"/>
  <c r="BB96" i="1" s="1"/>
  <c r="BF154" i="3"/>
  <c r="T154" i="3"/>
  <c r="R154" i="3"/>
  <c r="P154" i="3"/>
  <c r="BK154" i="3"/>
  <c r="J154" i="3"/>
  <c r="BE154" i="3"/>
  <c r="BI152" i="3"/>
  <c r="BH152" i="3"/>
  <c r="BG152" i="3"/>
  <c r="BF152" i="3"/>
  <c r="T152" i="3"/>
  <c r="R152" i="3"/>
  <c r="P152" i="3"/>
  <c r="BK152" i="3"/>
  <c r="J152" i="3"/>
  <c r="BE152" i="3" s="1"/>
  <c r="BI146" i="3"/>
  <c r="BH146" i="3"/>
  <c r="BG146" i="3"/>
  <c r="BF146" i="3"/>
  <c r="T146" i="3"/>
  <c r="R146" i="3"/>
  <c r="P146" i="3"/>
  <c r="BK146" i="3"/>
  <c r="J146" i="3"/>
  <c r="BE146" i="3"/>
  <c r="BI143" i="3"/>
  <c r="BH143" i="3"/>
  <c r="BG143" i="3"/>
  <c r="BF143" i="3"/>
  <c r="T143" i="3"/>
  <c r="T142" i="3"/>
  <c r="R143" i="3"/>
  <c r="R142" i="3" s="1"/>
  <c r="P143" i="3"/>
  <c r="P142" i="3" s="1"/>
  <c r="BK143" i="3"/>
  <c r="BK142" i="3" s="1"/>
  <c r="J142" i="3" s="1"/>
  <c r="J143" i="3"/>
  <c r="BE143" i="3"/>
  <c r="J100" i="3"/>
  <c r="BI141" i="3"/>
  <c r="BH141" i="3"/>
  <c r="BG141" i="3"/>
  <c r="BF141" i="3"/>
  <c r="T141" i="3"/>
  <c r="R141" i="3"/>
  <c r="P141" i="3"/>
  <c r="BK141" i="3"/>
  <c r="J141" i="3"/>
  <c r="BE141" i="3" s="1"/>
  <c r="BI139" i="3"/>
  <c r="BH139" i="3"/>
  <c r="BG139" i="3"/>
  <c r="BF139" i="3"/>
  <c r="T139" i="3"/>
  <c r="R139" i="3"/>
  <c r="R136" i="3" s="1"/>
  <c r="P139" i="3"/>
  <c r="BK139" i="3"/>
  <c r="J139" i="3"/>
  <c r="BE139" i="3" s="1"/>
  <c r="BI138" i="3"/>
  <c r="BH138" i="3"/>
  <c r="BG138" i="3"/>
  <c r="BF138" i="3"/>
  <c r="T138" i="3"/>
  <c r="R138" i="3"/>
  <c r="P138" i="3"/>
  <c r="P136" i="3" s="1"/>
  <c r="P127" i="3" s="1"/>
  <c r="BK138" i="3"/>
  <c r="J138" i="3"/>
  <c r="BE138" i="3"/>
  <c r="BI137" i="3"/>
  <c r="BH137" i="3"/>
  <c r="BG137" i="3"/>
  <c r="BF137" i="3"/>
  <c r="T137" i="3"/>
  <c r="T136" i="3" s="1"/>
  <c r="T127" i="3" s="1"/>
  <c r="R137" i="3"/>
  <c r="P137" i="3"/>
  <c r="BK137" i="3"/>
  <c r="J137" i="3"/>
  <c r="BE137" i="3" s="1"/>
  <c r="BI129" i="3"/>
  <c r="BH129" i="3"/>
  <c r="BG129" i="3"/>
  <c r="BF129" i="3"/>
  <c r="T129" i="3"/>
  <c r="T128" i="3"/>
  <c r="R129" i="3"/>
  <c r="R128" i="3" s="1"/>
  <c r="R127" i="3"/>
  <c r="P129" i="3"/>
  <c r="P128" i="3"/>
  <c r="BK129" i="3"/>
  <c r="BK128" i="3"/>
  <c r="J129" i="3"/>
  <c r="BE129" i="3"/>
  <c r="J123" i="3"/>
  <c r="J122" i="3"/>
  <c r="F122" i="3"/>
  <c r="F120" i="3"/>
  <c r="E118" i="3"/>
  <c r="J92" i="3"/>
  <c r="J91" i="3"/>
  <c r="F91" i="3"/>
  <c r="F89" i="3"/>
  <c r="E87" i="3"/>
  <c r="J18" i="3"/>
  <c r="E18" i="3"/>
  <c r="J17" i="3"/>
  <c r="J12" i="3"/>
  <c r="J120" i="3"/>
  <c r="J89" i="3"/>
  <c r="E7" i="3"/>
  <c r="E85" i="3" s="1"/>
  <c r="E116" i="3"/>
  <c r="J37" i="2"/>
  <c r="J36" i="2"/>
  <c r="AY95" i="1" s="1"/>
  <c r="J35" i="2"/>
  <c r="AX95" i="1"/>
  <c r="BI226" i="2"/>
  <c r="BH226" i="2"/>
  <c r="BG226" i="2"/>
  <c r="F35" i="2" s="1"/>
  <c r="BB95" i="1" s="1"/>
  <c r="BF226" i="2"/>
  <c r="T226" i="2"/>
  <c r="T225" i="2" s="1"/>
  <c r="R226" i="2"/>
  <c r="R225" i="2"/>
  <c r="P226" i="2"/>
  <c r="P225" i="2"/>
  <c r="BK226" i="2"/>
  <c r="BK225" i="2" s="1"/>
  <c r="J225" i="2"/>
  <c r="J105" i="2" s="1"/>
  <c r="J226" i="2"/>
  <c r="BE226" i="2"/>
  <c r="BI224" i="2"/>
  <c r="BH224" i="2"/>
  <c r="BG224" i="2"/>
  <c r="BF224" i="2"/>
  <c r="T224" i="2"/>
  <c r="T219" i="2" s="1"/>
  <c r="R224" i="2"/>
  <c r="P224" i="2"/>
  <c r="BK224" i="2"/>
  <c r="J224" i="2"/>
  <c r="BE224" i="2"/>
  <c r="BI222" i="2"/>
  <c r="BH222" i="2"/>
  <c r="BG222" i="2"/>
  <c r="BF222" i="2"/>
  <c r="T222" i="2"/>
  <c r="R222" i="2"/>
  <c r="P222" i="2"/>
  <c r="BK222" i="2"/>
  <c r="J222" i="2"/>
  <c r="BE222" i="2" s="1"/>
  <c r="BI220" i="2"/>
  <c r="BH220" i="2"/>
  <c r="BG220" i="2"/>
  <c r="BF220" i="2"/>
  <c r="T220" i="2"/>
  <c r="R220" i="2"/>
  <c r="R219" i="2" s="1"/>
  <c r="P220" i="2"/>
  <c r="P219" i="2" s="1"/>
  <c r="BK220" i="2"/>
  <c r="BK219" i="2"/>
  <c r="J219" i="2"/>
  <c r="J104" i="2" s="1"/>
  <c r="J220" i="2"/>
  <c r="BE220" i="2"/>
  <c r="BI218" i="2"/>
  <c r="BH218" i="2"/>
  <c r="BG218" i="2"/>
  <c r="BF218" i="2"/>
  <c r="T218" i="2"/>
  <c r="R218" i="2"/>
  <c r="P218" i="2"/>
  <c r="BK218" i="2"/>
  <c r="J218" i="2"/>
  <c r="BE218" i="2" s="1"/>
  <c r="BI212" i="2"/>
  <c r="BH212" i="2"/>
  <c r="BG212" i="2"/>
  <c r="BF212" i="2"/>
  <c r="T212" i="2"/>
  <c r="R212" i="2"/>
  <c r="P212" i="2"/>
  <c r="BK212" i="2"/>
  <c r="J212" i="2"/>
  <c r="BE212" i="2"/>
  <c r="BI210" i="2"/>
  <c r="BH210" i="2"/>
  <c r="BG210" i="2"/>
  <c r="BF210" i="2"/>
  <c r="T210" i="2"/>
  <c r="R210" i="2"/>
  <c r="P210" i="2"/>
  <c r="BK210" i="2"/>
  <c r="J210" i="2"/>
  <c r="BE210" i="2"/>
  <c r="BI208" i="2"/>
  <c r="BH208" i="2"/>
  <c r="BG208" i="2"/>
  <c r="BF208" i="2"/>
  <c r="T208" i="2"/>
  <c r="R208" i="2"/>
  <c r="P208" i="2"/>
  <c r="BK208" i="2"/>
  <c r="J208" i="2"/>
  <c r="BE208" i="2" s="1"/>
  <c r="BI206" i="2"/>
  <c r="BH206" i="2"/>
  <c r="BG206" i="2"/>
  <c r="BF206" i="2"/>
  <c r="T206" i="2"/>
  <c r="R206" i="2"/>
  <c r="P206" i="2"/>
  <c r="BK206" i="2"/>
  <c r="J206" i="2"/>
  <c r="BE206" i="2" s="1"/>
  <c r="BI203" i="2"/>
  <c r="BH203" i="2"/>
  <c r="BG203" i="2"/>
  <c r="BF203" i="2"/>
  <c r="T203" i="2"/>
  <c r="R203" i="2"/>
  <c r="P203" i="2"/>
  <c r="BK203" i="2"/>
  <c r="J203" i="2"/>
  <c r="BE203" i="2"/>
  <c r="BI200" i="2"/>
  <c r="BH200" i="2"/>
  <c r="BG200" i="2"/>
  <c r="BF200" i="2"/>
  <c r="T200" i="2"/>
  <c r="R200" i="2"/>
  <c r="P200" i="2"/>
  <c r="BK200" i="2"/>
  <c r="J200" i="2"/>
  <c r="BE200" i="2"/>
  <c r="BI192" i="2"/>
  <c r="BH192" i="2"/>
  <c r="BG192" i="2"/>
  <c r="BF192" i="2"/>
  <c r="T192" i="2"/>
  <c r="R192" i="2"/>
  <c r="P192" i="2"/>
  <c r="BK192" i="2"/>
  <c r="J192" i="2"/>
  <c r="BE192" i="2" s="1"/>
  <c r="BI188" i="2"/>
  <c r="BH188" i="2"/>
  <c r="BG188" i="2"/>
  <c r="BF188" i="2"/>
  <c r="T188" i="2"/>
  <c r="R188" i="2"/>
  <c r="P188" i="2"/>
  <c r="BK188" i="2"/>
  <c r="J188" i="2"/>
  <c r="BE188" i="2" s="1"/>
  <c r="BI184" i="2"/>
  <c r="BH184" i="2"/>
  <c r="BG184" i="2"/>
  <c r="BF184" i="2"/>
  <c r="T184" i="2"/>
  <c r="R184" i="2"/>
  <c r="P184" i="2"/>
  <c r="BK184" i="2"/>
  <c r="J184" i="2"/>
  <c r="BE184" i="2"/>
  <c r="BI180" i="2"/>
  <c r="BH180" i="2"/>
  <c r="BG180" i="2"/>
  <c r="BF180" i="2"/>
  <c r="T180" i="2"/>
  <c r="R180" i="2"/>
  <c r="P180" i="2"/>
  <c r="BK180" i="2"/>
  <c r="J180" i="2"/>
  <c r="BE180" i="2"/>
  <c r="BI176" i="2"/>
  <c r="BH176" i="2"/>
  <c r="BG176" i="2"/>
  <c r="BF176" i="2"/>
  <c r="T176" i="2"/>
  <c r="R176" i="2"/>
  <c r="P176" i="2"/>
  <c r="BK176" i="2"/>
  <c r="BK171" i="2" s="1"/>
  <c r="J176" i="2"/>
  <c r="BE176" i="2" s="1"/>
  <c r="BI174" i="2"/>
  <c r="BH174" i="2"/>
  <c r="BG174" i="2"/>
  <c r="BF174" i="2"/>
  <c r="T174" i="2"/>
  <c r="R174" i="2"/>
  <c r="P174" i="2"/>
  <c r="BK174" i="2"/>
  <c r="J174" i="2"/>
  <c r="BE174" i="2" s="1"/>
  <c r="BI172" i="2"/>
  <c r="BH172" i="2"/>
  <c r="BG172" i="2"/>
  <c r="BF172" i="2"/>
  <c r="T172" i="2"/>
  <c r="R172" i="2"/>
  <c r="P172" i="2"/>
  <c r="P171" i="2"/>
  <c r="P170" i="2" s="1"/>
  <c r="BK172" i="2"/>
  <c r="J172" i="2"/>
  <c r="BE172" i="2"/>
  <c r="BI169" i="2"/>
  <c r="BH169" i="2"/>
  <c r="BG169" i="2"/>
  <c r="BF169" i="2"/>
  <c r="T169" i="2"/>
  <c r="T168" i="2"/>
  <c r="R169" i="2"/>
  <c r="R168" i="2"/>
  <c r="P169" i="2"/>
  <c r="P168" i="2"/>
  <c r="BK169" i="2"/>
  <c r="BK168" i="2"/>
  <c r="J168" i="2"/>
  <c r="J169" i="2"/>
  <c r="BE169" i="2" s="1"/>
  <c r="J33" i="2" s="1"/>
  <c r="AV95" i="1" s="1"/>
  <c r="J101" i="2"/>
  <c r="BI167" i="2"/>
  <c r="BH167" i="2"/>
  <c r="BG167" i="2"/>
  <c r="BF167" i="2"/>
  <c r="T167" i="2"/>
  <c r="R167" i="2"/>
  <c r="R162" i="2" s="1"/>
  <c r="P167" i="2"/>
  <c r="BK167" i="2"/>
  <c r="J167" i="2"/>
  <c r="BE167" i="2"/>
  <c r="BI165" i="2"/>
  <c r="BH165" i="2"/>
  <c r="BG165" i="2"/>
  <c r="BF165" i="2"/>
  <c r="T165" i="2"/>
  <c r="T162" i="2" s="1"/>
  <c r="R165" i="2"/>
  <c r="P165" i="2"/>
  <c r="BK165" i="2"/>
  <c r="J165" i="2"/>
  <c r="BE165" i="2"/>
  <c r="BI164" i="2"/>
  <c r="BH164" i="2"/>
  <c r="BG164" i="2"/>
  <c r="BF164" i="2"/>
  <c r="T164" i="2"/>
  <c r="R164" i="2"/>
  <c r="P164" i="2"/>
  <c r="BK164" i="2"/>
  <c r="J164" i="2"/>
  <c r="BE164" i="2"/>
  <c r="BI163" i="2"/>
  <c r="BH163" i="2"/>
  <c r="BG163" i="2"/>
  <c r="BF163" i="2"/>
  <c r="T163" i="2"/>
  <c r="R163" i="2"/>
  <c r="P163" i="2"/>
  <c r="P162" i="2" s="1"/>
  <c r="P126" i="2" s="1"/>
  <c r="BK163" i="2"/>
  <c r="J163" i="2"/>
  <c r="BE163" i="2"/>
  <c r="BI160" i="2"/>
  <c r="BH160" i="2"/>
  <c r="BG160" i="2"/>
  <c r="BF160" i="2"/>
  <c r="T160" i="2"/>
  <c r="R160" i="2"/>
  <c r="P160" i="2"/>
  <c r="BK160" i="2"/>
  <c r="J160" i="2"/>
  <c r="BE160" i="2"/>
  <c r="BI158" i="2"/>
  <c r="BH158" i="2"/>
  <c r="BG158" i="2"/>
  <c r="BF158" i="2"/>
  <c r="T158" i="2"/>
  <c r="R158" i="2"/>
  <c r="P158" i="2"/>
  <c r="BK158" i="2"/>
  <c r="J158" i="2"/>
  <c r="BE158" i="2"/>
  <c r="BI154" i="2"/>
  <c r="BH154" i="2"/>
  <c r="BG154" i="2"/>
  <c r="BF154" i="2"/>
  <c r="T154" i="2"/>
  <c r="R154" i="2"/>
  <c r="P154" i="2"/>
  <c r="BK154" i="2"/>
  <c r="J154" i="2"/>
  <c r="BE154" i="2"/>
  <c r="BI152" i="2"/>
  <c r="BH152" i="2"/>
  <c r="BG152" i="2"/>
  <c r="BF152" i="2"/>
  <c r="T152" i="2"/>
  <c r="R152" i="2"/>
  <c r="P152" i="2"/>
  <c r="BK152" i="2"/>
  <c r="J152" i="2"/>
  <c r="BE152" i="2"/>
  <c r="BI148" i="2"/>
  <c r="BH148" i="2"/>
  <c r="BG148" i="2"/>
  <c r="BF148" i="2"/>
  <c r="T148" i="2"/>
  <c r="R148" i="2"/>
  <c r="P148" i="2"/>
  <c r="BK148" i="2"/>
  <c r="J148" i="2"/>
  <c r="BE148" i="2"/>
  <c r="BI144" i="2"/>
  <c r="BH144" i="2"/>
  <c r="BG144" i="2"/>
  <c r="BF144" i="2"/>
  <c r="T144" i="2"/>
  <c r="R144" i="2"/>
  <c r="P144" i="2"/>
  <c r="BK144" i="2"/>
  <c r="J144" i="2"/>
  <c r="BE144" i="2"/>
  <c r="BI142" i="2"/>
  <c r="BH142" i="2"/>
  <c r="BG142" i="2"/>
  <c r="BF142" i="2"/>
  <c r="T142" i="2"/>
  <c r="T136" i="2" s="1"/>
  <c r="R142" i="2"/>
  <c r="P142" i="2"/>
  <c r="BK142" i="2"/>
  <c r="J142" i="2"/>
  <c r="BE142" i="2"/>
  <c r="BI140" i="2"/>
  <c r="BH140" i="2"/>
  <c r="BG140" i="2"/>
  <c r="BF140" i="2"/>
  <c r="T140" i="2"/>
  <c r="R140" i="2"/>
  <c r="P140" i="2"/>
  <c r="BK140" i="2"/>
  <c r="BK136" i="2" s="1"/>
  <c r="J140" i="2"/>
  <c r="BE140" i="2"/>
  <c r="BI137" i="2"/>
  <c r="BH137" i="2"/>
  <c r="BG137" i="2"/>
  <c r="BF137" i="2"/>
  <c r="T137" i="2"/>
  <c r="R137" i="2"/>
  <c r="R136" i="2"/>
  <c r="P137" i="2"/>
  <c r="P136" i="2"/>
  <c r="BK137" i="2"/>
  <c r="J137" i="2"/>
  <c r="BE137" i="2"/>
  <c r="BI128" i="2"/>
  <c r="F37" i="2"/>
  <c r="BD95" i="1" s="1"/>
  <c r="BH128" i="2"/>
  <c r="BG128" i="2"/>
  <c r="BF128" i="2"/>
  <c r="T128" i="2"/>
  <c r="T127" i="2"/>
  <c r="T126" i="2"/>
  <c r="R128" i="2"/>
  <c r="R127" i="2"/>
  <c r="P128" i="2"/>
  <c r="P127" i="2"/>
  <c r="BK128" i="2"/>
  <c r="BK127" i="2"/>
  <c r="J127" i="2"/>
  <c r="J98" i="2" s="1"/>
  <c r="J128" i="2"/>
  <c r="BE128" i="2"/>
  <c r="J122" i="2"/>
  <c r="J121" i="2"/>
  <c r="F121" i="2"/>
  <c r="F119" i="2"/>
  <c r="E117" i="2"/>
  <c r="J92" i="2"/>
  <c r="J91" i="2"/>
  <c r="F91" i="2"/>
  <c r="F89" i="2"/>
  <c r="E87" i="2"/>
  <c r="J18" i="2"/>
  <c r="E18" i="2"/>
  <c r="J17" i="2"/>
  <c r="J12" i="2"/>
  <c r="J119" i="2"/>
  <c r="J89" i="2"/>
  <c r="E7" i="2"/>
  <c r="E85" i="2" s="1"/>
  <c r="AS94" i="1"/>
  <c r="AT99" i="1"/>
  <c r="L90" i="1"/>
  <c r="AM90" i="1"/>
  <c r="AM89" i="1"/>
  <c r="L89" i="1"/>
  <c r="AM87" i="1"/>
  <c r="L87" i="1"/>
  <c r="L85" i="1"/>
  <c r="L84" i="1"/>
  <c r="BK146" i="4" l="1"/>
  <c r="J146" i="4" s="1"/>
  <c r="J100" i="4" s="1"/>
  <c r="F36" i="4"/>
  <c r="BC97" i="1" s="1"/>
  <c r="F37" i="4"/>
  <c r="BD97" i="1" s="1"/>
  <c r="BD94" i="1" s="1"/>
  <c r="W33" i="1" s="1"/>
  <c r="J123" i="4"/>
  <c r="J366" i="4"/>
  <c r="J105" i="4" s="1"/>
  <c r="BK365" i="4"/>
  <c r="J365" i="4" s="1"/>
  <c r="J104" i="4" s="1"/>
  <c r="AT96" i="1"/>
  <c r="F33" i="2"/>
  <c r="AZ95" i="1" s="1"/>
  <c r="P125" i="2"/>
  <c r="AU95" i="1" s="1"/>
  <c r="F33" i="3"/>
  <c r="AZ96" i="1" s="1"/>
  <c r="J33" i="4"/>
  <c r="AV97" i="1" s="1"/>
  <c r="P204" i="3"/>
  <c r="T145" i="3"/>
  <c r="R321" i="4"/>
  <c r="P321" i="4"/>
  <c r="P366" i="4"/>
  <c r="F35" i="6"/>
  <c r="BB99" i="1" s="1"/>
  <c r="R365" i="4"/>
  <c r="F92" i="2"/>
  <c r="F122" i="2"/>
  <c r="J136" i="2"/>
  <c r="J99" i="2" s="1"/>
  <c r="J34" i="4"/>
  <c r="AW97" i="1" s="1"/>
  <c r="BK170" i="2"/>
  <c r="J170" i="2" s="1"/>
  <c r="J102" i="2" s="1"/>
  <c r="J171" i="2"/>
  <c r="J103" i="2" s="1"/>
  <c r="F92" i="3"/>
  <c r="F123" i="3"/>
  <c r="F37" i="3"/>
  <c r="BD96" i="1" s="1"/>
  <c r="BK145" i="3"/>
  <c r="F36" i="3"/>
  <c r="BC96" i="1" s="1"/>
  <c r="P239" i="3"/>
  <c r="R131" i="4"/>
  <c r="E115" i="2"/>
  <c r="F34" i="2"/>
  <c r="BA95" i="1" s="1"/>
  <c r="J34" i="2"/>
  <c r="AW95" i="1" s="1"/>
  <c r="AT95" i="1" s="1"/>
  <c r="P145" i="3"/>
  <c r="F33" i="4"/>
  <c r="AZ97" i="1" s="1"/>
  <c r="T127" i="6"/>
  <c r="T126" i="6" s="1"/>
  <c r="F36" i="6"/>
  <c r="BC99" i="1" s="1"/>
  <c r="R126" i="2"/>
  <c r="R125" i="2" s="1"/>
  <c r="J128" i="3"/>
  <c r="J98" i="3" s="1"/>
  <c r="BK127" i="3"/>
  <c r="T131" i="4"/>
  <c r="F36" i="2"/>
  <c r="BC95" i="1" s="1"/>
  <c r="F34" i="3"/>
  <c r="BA96" i="1" s="1"/>
  <c r="J34" i="3"/>
  <c r="AW96" i="1" s="1"/>
  <c r="F34" i="4"/>
  <c r="BA97" i="1" s="1"/>
  <c r="BK162" i="2"/>
  <c r="J162" i="2" s="1"/>
  <c r="J100" i="2" s="1"/>
  <c r="J131" i="4"/>
  <c r="J98" i="4" s="1"/>
  <c r="BK130" i="4"/>
  <c r="P146" i="4"/>
  <c r="P130" i="4" s="1"/>
  <c r="P127" i="6"/>
  <c r="P126" i="6" s="1"/>
  <c r="AU99" i="1" s="1"/>
  <c r="P357" i="4"/>
  <c r="J128" i="6"/>
  <c r="J98" i="6" s="1"/>
  <c r="BK127" i="6"/>
  <c r="T399" i="4"/>
  <c r="T365" i="4" s="1"/>
  <c r="T239" i="3"/>
  <c r="T146" i="4"/>
  <c r="R424" i="4"/>
  <c r="R171" i="2"/>
  <c r="R170" i="2" s="1"/>
  <c r="BK136" i="3"/>
  <c r="J136" i="3" s="1"/>
  <c r="J99" i="3" s="1"/>
  <c r="T171" i="2"/>
  <c r="T170" i="2" s="1"/>
  <c r="T125" i="2" s="1"/>
  <c r="R239" i="3"/>
  <c r="R144" i="3" s="1"/>
  <c r="R126" i="3" s="1"/>
  <c r="F35" i="4"/>
  <c r="BB97" i="1" s="1"/>
  <c r="BB94" i="1" s="1"/>
  <c r="R146" i="4"/>
  <c r="P424" i="4"/>
  <c r="J120" i="5"/>
  <c r="J98" i="5" s="1"/>
  <c r="BK119" i="5"/>
  <c r="AT97" i="1" l="1"/>
  <c r="BA94" i="1"/>
  <c r="W30" i="1" s="1"/>
  <c r="AX94" i="1"/>
  <c r="W31" i="1"/>
  <c r="R130" i="4"/>
  <c r="R129" i="4" s="1"/>
  <c r="T130" i="4"/>
  <c r="T129" i="4" s="1"/>
  <c r="J130" i="4"/>
  <c r="J97" i="4" s="1"/>
  <c r="BK129" i="4"/>
  <c r="J129" i="4" s="1"/>
  <c r="AZ94" i="1"/>
  <c r="BK118" i="5"/>
  <c r="J118" i="5" s="1"/>
  <c r="J119" i="5"/>
  <c r="J97" i="5" s="1"/>
  <c r="J145" i="3"/>
  <c r="J102" i="3" s="1"/>
  <c r="BK144" i="3"/>
  <c r="J144" i="3" s="1"/>
  <c r="J101" i="3" s="1"/>
  <c r="BK126" i="2"/>
  <c r="BK126" i="3"/>
  <c r="J126" i="3" s="1"/>
  <c r="J127" i="3"/>
  <c r="J97" i="3" s="1"/>
  <c r="J127" i="6"/>
  <c r="J97" i="6" s="1"/>
  <c r="BK126" i="6"/>
  <c r="J126" i="6" s="1"/>
  <c r="P365" i="4"/>
  <c r="P129" i="4" s="1"/>
  <c r="AU97" i="1" s="1"/>
  <c r="AU94" i="1" s="1"/>
  <c r="BC94" i="1"/>
  <c r="P144" i="3"/>
  <c r="P126" i="3" s="1"/>
  <c r="AU96" i="1" s="1"/>
  <c r="T144" i="3"/>
  <c r="T126" i="3" s="1"/>
  <c r="AW94" i="1" l="1"/>
  <c r="AK30" i="1" s="1"/>
  <c r="J30" i="3"/>
  <c r="J96" i="3"/>
  <c r="AY94" i="1"/>
  <c r="W32" i="1"/>
  <c r="J30" i="6"/>
  <c r="J96" i="6"/>
  <c r="J30" i="5"/>
  <c r="J96" i="5"/>
  <c r="W29" i="1"/>
  <c r="AV94" i="1"/>
  <c r="J126" i="2"/>
  <c r="J97" i="2" s="1"/>
  <c r="BK125" i="2"/>
  <c r="J125" i="2" s="1"/>
  <c r="J96" i="4"/>
  <c r="J30" i="4"/>
  <c r="J39" i="5" l="1"/>
  <c r="AG98" i="1"/>
  <c r="AN98" i="1" s="1"/>
  <c r="AG99" i="1"/>
  <c r="AN99" i="1" s="1"/>
  <c r="J39" i="6"/>
  <c r="AT94" i="1"/>
  <c r="AK29" i="1"/>
  <c r="J39" i="4"/>
  <c r="AG97" i="1"/>
  <c r="AN97" i="1" s="1"/>
  <c r="J30" i="2"/>
  <c r="J96" i="2"/>
  <c r="AG96" i="1"/>
  <c r="AN96" i="1" s="1"/>
  <c r="J39" i="3"/>
  <c r="AG95" i="1" l="1"/>
  <c r="J39" i="2"/>
  <c r="AG94" i="1" l="1"/>
  <c r="AN95" i="1"/>
  <c r="AN94" i="1" l="1"/>
  <c r="AK26" i="1"/>
  <c r="AK35" i="1" s="1"/>
</calcChain>
</file>

<file path=xl/sharedStrings.xml><?xml version="1.0" encoding="utf-8"?>
<sst xmlns="http://schemas.openxmlformats.org/spreadsheetml/2006/main" count="7024" uniqueCount="1025">
  <si>
    <t>Export Komplet</t>
  </si>
  <si>
    <t/>
  </si>
  <si>
    <t>2.0</t>
  </si>
  <si>
    <t>False</t>
  </si>
  <si>
    <t>{f361bc0a-adf4-41bd-9449-be0e9d55ab57}</t>
  </si>
  <si>
    <t>&gt;&gt;  skryté sloupce  &lt;&lt;</t>
  </si>
  <si>
    <t>0,1</t>
  </si>
  <si>
    <t>21</t>
  </si>
  <si>
    <t>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</si>
  <si>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</si>
  <si>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</si>
  <si>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</si>
  <si>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</si>
  <si>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</si>
  <si>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</si>
  <si>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Projektis233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</si>
  <si>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</si>
  <si>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</si>
  <si>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Energetická opatření budovy tělocvičny se zázemím, nábř. J.Wolkera</t>
  </si>
  <si>
    <t>KSO:</t>
  </si>
  <si>
    <t>CC-CZ:</t>
  </si>
  <si>
    <t>Místo:</t>
  </si>
  <si>
    <t>Nábřeží J.Wolkera, D.K.n.L.</t>
  </si>
  <si>
    <t>Datum:</t>
  </si>
  <si>
    <t>29. 8. 2019</t>
  </si>
  <si>
    <t>Zadavatel:</t>
  </si>
  <si>
    <t>IČ:</t>
  </si>
  <si>
    <t>Město Dvůr Králové n.L., náměstí T.G.M. 38</t>
  </si>
  <si>
    <t>DIČ:</t>
  </si>
  <si>
    <t>Uchazeč:</t>
  </si>
  <si>
    <t>Vyplň údaj</t>
  </si>
  <si>
    <t>Projektant:</t>
  </si>
  <si>
    <t>Projektis spol. s r.o., Legionářská 562, D.K.n.L.</t>
  </si>
  <si>
    <t>True</t>
  </si>
  <si>
    <t>Zpracovatel:</t>
  </si>
  <si>
    <t>ing. V. Švehla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</si>
  <si>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</si>
  <si>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</si>
  <si>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</si>
  <si>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</si>
  <si>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</si>
  <si>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</si>
  <si>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</si>
  <si>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</si>
  <si>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</si>
  <si>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</si>
  <si>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</si>
  <si>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</si>
  <si>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</si>
  <si>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</si>
  <si>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</si>
  <si>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</si>
  <si>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</si>
  <si>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</si>
  <si>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</si>
  <si>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</si>
  <si>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</si>
  <si>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</si>
  <si>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</si>
  <si>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</si>
  <si>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</si>
  <si>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</si>
  <si>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</si>
  <si>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</si>
  <si>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</si>
  <si>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</si>
  <si>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</si>
  <si>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</si>
  <si>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</si>
  <si>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</si>
  <si>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</si>
  <si>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</si>
  <si>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</si>
  <si>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</si>
  <si>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</si>
  <si>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</si>
  <si>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</si>
  <si>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</si>
  <si>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</si>
  <si>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</si>
  <si>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</si>
  <si>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</si>
  <si>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01 - Výměna oken</t>
  </si>
  <si>
    <t>STA</t>
  </si>
  <si>
    <t>{5892f8eb-cd5c-468f-b846-7e081dd2b832}</t>
  </si>
  <si>
    <t>2</t>
  </si>
  <si>
    <t>SO 02 - Zateplení střechy</t>
  </si>
  <si>
    <t>{bfed789e-d0f8-4f70-8950-bbf52b3361d4}</t>
  </si>
  <si>
    <t>3</t>
  </si>
  <si>
    <t>SO 03 - Zateplení fasády</t>
  </si>
  <si>
    <t>{fba1378c-ad1b-410b-b2db-fb55c761f33a}</t>
  </si>
  <si>
    <t>4</t>
  </si>
  <si>
    <t>Elektroinstalace - hromosvod</t>
  </si>
  <si>
    <t>{75a29169-631b-4b6c-990e-36fdf225191f}</t>
  </si>
  <si>
    <t>5</t>
  </si>
  <si>
    <t>Vedlejší náklady</t>
  </si>
  <si>
    <t>{4509efc8-6a07-40d1-9371-9b0f429f8400}</t>
  </si>
  <si>
    <t>fig98</t>
  </si>
  <si>
    <t>vnitřní fasádní lešení</t>
  </si>
  <si>
    <t>576</t>
  </si>
  <si>
    <t>KRYCÍ LIST SOUPISU PRACÍ</t>
  </si>
  <si>
    <t>Objekt:</t>
  </si>
  <si>
    <t>1 - SO 01 - Výměna oken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</si>
  <si>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</si>
  <si>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</si>
  <si>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</si>
  <si>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</si>
  <si>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</si>
  <si>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</si>
  <si>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</si>
  <si>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</si>
  <si>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</si>
  <si>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</si>
  <si>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</si>
  <si>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766 - Konstrukce truhlářské</t>
  </si>
  <si>
    <t xml:space="preserve">    767 - Konstrukce zámečnické</t>
  </si>
  <si>
    <t xml:space="preserve">    787 - Dokončovací práce - zasklívání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</si>
  <si>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</si>
  <si>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</si>
  <si>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</si>
  <si>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</si>
  <si>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</si>
  <si>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</si>
  <si>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</si>
  <si>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</si>
  <si>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</si>
  <si>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</si>
  <si>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</si>
  <si>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</si>
  <si>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</si>
  <si>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</si>
  <si>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</si>
  <si>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</si>
  <si>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</si>
  <si>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</si>
  <si>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</si>
  <si>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619995001</t>
  </si>
  <si>
    <t>Začištění omítek kolem oken, dveří, podlah nebo obkladů</t>
  </si>
  <si>
    <t>m</t>
  </si>
  <si>
    <t>CS ÚRS 2019 02</t>
  </si>
  <si>
    <t>-1236013023</t>
  </si>
  <si>
    <t>VV</t>
  </si>
  <si>
    <t>(1,8+0,9)*2*8                                    "O1"</t>
  </si>
  <si>
    <t>(2,4+1,5)*2*2                                    "O3"</t>
  </si>
  <si>
    <t>(1,5+1,6)*2*2                                    "O2"</t>
  </si>
  <si>
    <t>(4,8+2,4)*2*18                                 "O4"</t>
  </si>
  <si>
    <t>(2,62+2,6)*2*2                                 "O5"</t>
  </si>
  <si>
    <t>(1,8+2*2,6)*2                                  "D1"</t>
  </si>
  <si>
    <t>Mezisoučet</t>
  </si>
  <si>
    <t>9</t>
  </si>
  <si>
    <t>Ostatní konstrukce a práce, bourání</t>
  </si>
  <si>
    <t>941111131</t>
  </si>
  <si>
    <t>Montáž lešení řadového trubkového lehkého s podlahami zatížení do 200 kg/m2 š do 1,5 m v do 10 m</t>
  </si>
  <si>
    <t>m2</t>
  </si>
  <si>
    <t>-1849392705</t>
  </si>
  <si>
    <t>(36,0+36,0)*8,0</t>
  </si>
  <si>
    <t>941111231</t>
  </si>
  <si>
    <t>Příplatek k lešení řadovému trubkovému lehkému s podlahami š 1,5 m v 10 m za první a ZKD den použití</t>
  </si>
  <si>
    <t>-1432686774</t>
  </si>
  <si>
    <t>fig98*10</t>
  </si>
  <si>
    <t>941111831</t>
  </si>
  <si>
    <t>Demontáž lešení řadového trubkového lehkého s podlahami zatížení do 200 kg/m2 š do 1,5 m v do 10 m</t>
  </si>
  <si>
    <t>1767411774</t>
  </si>
  <si>
    <t>952902021</t>
  </si>
  <si>
    <t>Čištění budov zametení hladkých podlah</t>
  </si>
  <si>
    <t>-1634666688</t>
  </si>
  <si>
    <t>36,0*18,0                               "hala"</t>
  </si>
  <si>
    <t>36,0*14,0                       "ostatní místnosti"</t>
  </si>
  <si>
    <t>952902031</t>
  </si>
  <si>
    <t>Čištění budov omytí hladkých podlah</t>
  </si>
  <si>
    <t>1561745603</t>
  </si>
  <si>
    <t>7</t>
  </si>
  <si>
    <t>968062375</t>
  </si>
  <si>
    <t>Vybourání dřevěných rámů oken zdvojených včetně křídel pl do 2 m2</t>
  </si>
  <si>
    <t>-1845091946</t>
  </si>
  <si>
    <t>1,8*0,9*8</t>
  </si>
  <si>
    <t>8</t>
  </si>
  <si>
    <t>968062376</t>
  </si>
  <si>
    <t>Vybourání dřevěných rámů oken zdvojených včetně křídel pl do 4 m2</t>
  </si>
  <si>
    <t>276796736</t>
  </si>
  <si>
    <t>1,5*1,6*2</t>
  </si>
  <si>
    <t>2,4*1,5*2</t>
  </si>
  <si>
    <t>968062377</t>
  </si>
  <si>
    <t>Vybourání dřevěných rámů oken zdvojených včetně křídel pl přes 4 m2</t>
  </si>
  <si>
    <t>-317577017</t>
  </si>
  <si>
    <t>4,8*2,4*18</t>
  </si>
  <si>
    <t>10</t>
  </si>
  <si>
    <t>968072558</t>
  </si>
  <si>
    <t>Vybourání kovových vrat pl do 5 m2</t>
  </si>
  <si>
    <t>-106827314</t>
  </si>
  <si>
    <t>1,8*2,6*2</t>
  </si>
  <si>
    <t>997</t>
  </si>
  <si>
    <t>Přesun sutě</t>
  </si>
  <si>
    <t>11</t>
  </si>
  <si>
    <t>997013153</t>
  </si>
  <si>
    <t>Vnitrostaveništní doprava suti a vybouraných hmot pro budovy v do 12 m s omezením mechanizace</t>
  </si>
  <si>
    <t>t</t>
  </si>
  <si>
    <t>359276742</t>
  </si>
  <si>
    <t>12</t>
  </si>
  <si>
    <t>997013501</t>
  </si>
  <si>
    <t>Odvoz suti a vybouraných hmot na skládku nebo meziskládku do 1 km se složením</t>
  </si>
  <si>
    <t>127139823</t>
  </si>
  <si>
    <t>13</t>
  </si>
  <si>
    <t>997013509</t>
  </si>
  <si>
    <t>Příplatek k odvozu suti a vybouraných hmot na skládku ZKD 1 km přes 1 km</t>
  </si>
  <si>
    <t>-524695625</t>
  </si>
  <si>
    <t>8,697*30 'Přepočtené koeficientem množství</t>
  </si>
  <si>
    <t>14</t>
  </si>
  <si>
    <t>997013804</t>
  </si>
  <si>
    <t>Poplatek za uložení na skládce (skládkovné) stavebního odpadu ze skla kód odpadu 170 202</t>
  </si>
  <si>
    <t>485307970</t>
  </si>
  <si>
    <t>998</t>
  </si>
  <si>
    <t>Přesun hmot</t>
  </si>
  <si>
    <t>998017002</t>
  </si>
  <si>
    <t>Přesun hmot s omezením mechanizace pro budovy v do 12 m</t>
  </si>
  <si>
    <t>-427016980</t>
  </si>
  <si>
    <t>PSV</t>
  </si>
  <si>
    <t>Práce a dodávky PSV</t>
  </si>
  <si>
    <t>766</t>
  </si>
  <si>
    <t>Konstrukce truhlářské</t>
  </si>
  <si>
    <t>16</t>
  </si>
  <si>
    <t>766622117</t>
  </si>
  <si>
    <t>Montáž plastových oken plochy přes 1 m2 pevných výšky přes 2,5 m s rámem do zdiva</t>
  </si>
  <si>
    <t>-2114309857</t>
  </si>
  <si>
    <t>2,62*2,6*2                                                              "O5"</t>
  </si>
  <si>
    <t>17</t>
  </si>
  <si>
    <t>M</t>
  </si>
  <si>
    <t>61140047</t>
  </si>
  <si>
    <t>okno plastové s fixním zasklením dvojsklo přes plochu 1m2 přes v2,5m</t>
  </si>
  <si>
    <t>32</t>
  </si>
  <si>
    <t>-351234688</t>
  </si>
  <si>
    <t>18</t>
  </si>
  <si>
    <t>766622131</t>
  </si>
  <si>
    <t>Montáž plastových oken plochy přes 1 m2 otevíravých výšky do 1,5 m s rámem do zdiva</t>
  </si>
  <si>
    <t>-1442638046</t>
  </si>
  <si>
    <t>1,8*0,9*8                                    "O1"</t>
  </si>
  <si>
    <t>2,4*1,5*2                                    "O3"</t>
  </si>
  <si>
    <t>19</t>
  </si>
  <si>
    <t>61140051</t>
  </si>
  <si>
    <t>okno plastové otevíravé/sklopné dvojsklo přes plochu 1m2 do v1,5m</t>
  </si>
  <si>
    <t>-1906868167</t>
  </si>
  <si>
    <t>20</t>
  </si>
  <si>
    <t>766622132</t>
  </si>
  <si>
    <t>Montáž plastových oken plochy přes 1 m2 otevíravých výšky do 2,5 m s rámem do zdiva</t>
  </si>
  <si>
    <t>-220741167</t>
  </si>
  <si>
    <t>1,5*1,6*2                                                      "O2"</t>
  </si>
  <si>
    <t>4,8*2,4*18                                                   "O4"</t>
  </si>
  <si>
    <t>61140053</t>
  </si>
  <si>
    <t>okno plastové otevíravé/sklopné dvojsklo přes plochu 1m2 v1,5-2,5m</t>
  </si>
  <si>
    <t>1534572122</t>
  </si>
  <si>
    <t>22</t>
  </si>
  <si>
    <t>766629513</t>
  </si>
  <si>
    <t>Příplatek k montáži oken rovné ostění perlinka připojovací spára do 20 mm</t>
  </si>
  <si>
    <t>76350517</t>
  </si>
  <si>
    <t>23</t>
  </si>
  <si>
    <t>766660461</t>
  </si>
  <si>
    <t>Montáž vchodových dveří dvoukřídlových s nadsvětlíkem do zdiva</t>
  </si>
  <si>
    <t>kus</t>
  </si>
  <si>
    <t>437401859</t>
  </si>
  <si>
    <t>1,8*2,6*2                                                                "D1"</t>
  </si>
  <si>
    <t>24</t>
  </si>
  <si>
    <t>61199001</t>
  </si>
  <si>
    <t>vchodové dveře plastové</t>
  </si>
  <si>
    <t>1268731202</t>
  </si>
  <si>
    <t>1,8*2,6*2                                                                   "D1"</t>
  </si>
  <si>
    <t>25</t>
  </si>
  <si>
    <t>766694112</t>
  </si>
  <si>
    <t>Montáž parapetních desek dřevěných nebo plastových šířky do 30 cm délky do 1,6 m</t>
  </si>
  <si>
    <t>-2070254007</t>
  </si>
  <si>
    <t>26</t>
  </si>
  <si>
    <t>766694113</t>
  </si>
  <si>
    <t>Montáž parapetních desek dřevěných nebo plastových šířky do 30 cm délky do 2,6 m</t>
  </si>
  <si>
    <t>1433345991</t>
  </si>
  <si>
    <t>8+2</t>
  </si>
  <si>
    <t>27</t>
  </si>
  <si>
    <t>766694114</t>
  </si>
  <si>
    <t>Montáž parapetních desek dřevěných nebo plastových šířky do 30 cm délky přes 2,6 m</t>
  </si>
  <si>
    <t>-1168778432</t>
  </si>
  <si>
    <t>28</t>
  </si>
  <si>
    <t>61144401</t>
  </si>
  <si>
    <t>parapet plastový vnitřní komůrkový 250x20x1000mm</t>
  </si>
  <si>
    <t>-1982403975</t>
  </si>
  <si>
    <t>2*1,5</t>
  </si>
  <si>
    <t>8*1,8</t>
  </si>
  <si>
    <t>2*2,4</t>
  </si>
  <si>
    <t>18*4,8</t>
  </si>
  <si>
    <t>29</t>
  </si>
  <si>
    <t>998766102</t>
  </si>
  <si>
    <t>Přesun hmot tonážní pro konstrukce truhlářské v objektech v do 12 m</t>
  </si>
  <si>
    <t>969224296</t>
  </si>
  <si>
    <t>767</t>
  </si>
  <si>
    <t>Konstrukce zámečnické</t>
  </si>
  <si>
    <t>30</t>
  </si>
  <si>
    <t>767620718</t>
  </si>
  <si>
    <t>Montáž oken kovových - pákového uzávěru</t>
  </si>
  <si>
    <t>-1465277105</t>
  </si>
  <si>
    <t>18*2</t>
  </si>
  <si>
    <t>31</t>
  </si>
  <si>
    <t>549131101</t>
  </si>
  <si>
    <t xml:space="preserve">kování uzávěr ventilační okenní pákový </t>
  </si>
  <si>
    <t>-1560719950</t>
  </si>
  <si>
    <t>998767102</t>
  </si>
  <si>
    <t>Přesun hmot tonážní pro zámečnické konstrukce v objektech v do 12 m</t>
  </si>
  <si>
    <t>1858382375</t>
  </si>
  <si>
    <t>787</t>
  </si>
  <si>
    <t>Dokončovací práce - zasklívání</t>
  </si>
  <si>
    <t>33</t>
  </si>
  <si>
    <t>787100812</t>
  </si>
  <si>
    <t>Vysklívání stěn, příček, balkónového zábradlí, výtahových šachet skla profilovaného dvojitého</t>
  </si>
  <si>
    <t>213311934</t>
  </si>
  <si>
    <t>2,62*2,6*2                                                              "5"</t>
  </si>
  <si>
    <t>fig1</t>
  </si>
  <si>
    <t>plocha stávajících střech</t>
  </si>
  <si>
    <t>1219,266</t>
  </si>
  <si>
    <t>fig2</t>
  </si>
  <si>
    <t>plocha nových střech</t>
  </si>
  <si>
    <t>1312,5</t>
  </si>
  <si>
    <t>fig4</t>
  </si>
  <si>
    <t>TI na ploché střeše</t>
  </si>
  <si>
    <t>fig5</t>
  </si>
  <si>
    <t>TI nadstřešních atik</t>
  </si>
  <si>
    <t>93,234</t>
  </si>
  <si>
    <t>2 - SO 02 - Zateplení střechy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</si>
  <si>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</si>
  <si>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</si>
  <si>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</si>
  <si>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</si>
  <si>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764 - Konstrukce klempířské</t>
  </si>
  <si>
    <t>632451024</t>
  </si>
  <si>
    <t>Vyrovnávací potěr tl do 50 mm z MC 15 provedený v pásu</t>
  </si>
  <si>
    <t>-1133168399</t>
  </si>
  <si>
    <t>(9,77+9,77)*2*0,3</t>
  </si>
  <si>
    <t>Mezisoučet                        "SCH1"</t>
  </si>
  <si>
    <t>14,01*2*0,3</t>
  </si>
  <si>
    <t>36,4*0,3</t>
  </si>
  <si>
    <t xml:space="preserve">Mezisoučet                        "SCH2"  </t>
  </si>
  <si>
    <t>Součet</t>
  </si>
  <si>
    <t>370182242</t>
  </si>
  <si>
    <t>-18579631</t>
  </si>
  <si>
    <t>349593559</t>
  </si>
  <si>
    <t>3,423*30 'Přepočtené koeficientem množství</t>
  </si>
  <si>
    <t>997013814</t>
  </si>
  <si>
    <t>Poplatek za uložení na skládce (skládkovné) stavebního odpadu izolací kód odpadu 170 604</t>
  </si>
  <si>
    <t>-1116623547</t>
  </si>
  <si>
    <t>1491072818</t>
  </si>
  <si>
    <t>712</t>
  </si>
  <si>
    <t>Povlakové krytiny</t>
  </si>
  <si>
    <t>712300841</t>
  </si>
  <si>
    <t>Odstranění povlakové krytiny střech do 10° odškrabáním mechu s urovnáním povrchu a očištěním</t>
  </si>
  <si>
    <t>1902041297</t>
  </si>
  <si>
    <t>36,3*9,77*2                        "SCH1"</t>
  </si>
  <si>
    <t xml:space="preserve">36,4*14,01                          "SCH2" </t>
  </si>
  <si>
    <t>712311115</t>
  </si>
  <si>
    <t>Provedení povlakové krytiny střech do 10° za studena tmelem asfaltovým</t>
  </si>
  <si>
    <t>834639610</t>
  </si>
  <si>
    <t>fig1*0,10</t>
  </si>
  <si>
    <t>11163262</t>
  </si>
  <si>
    <t>tmel hydroizolační asfaltový natíratelný pro sanaci plochých střech</t>
  </si>
  <si>
    <t>934641940</t>
  </si>
  <si>
    <t>fig1*0,10*0,0015</t>
  </si>
  <si>
    <t>712361705</t>
  </si>
  <si>
    <t>Provedení povlakové krytiny střech do 10° fólií lepenou se svařovanými spoji</t>
  </si>
  <si>
    <t>816965755</t>
  </si>
  <si>
    <t xml:space="preserve">36,3*9,77*2                        </t>
  </si>
  <si>
    <t>(9,77+9,77)*2*(0,49+0,16)    "atika"</t>
  </si>
  <si>
    <t xml:space="preserve">36,4*14,01                          </t>
  </si>
  <si>
    <t>14,01*2*(0,49+(0,18+0,48)/2)   "atika"</t>
  </si>
  <si>
    <t>(36,4+0,49*2)*1,20         "soklová část nad střechou"</t>
  </si>
  <si>
    <t>283220131</t>
  </si>
  <si>
    <t>fólie hydroizolační střešní mPVC mechanicky kotvená tl 1,5mm (Broof T3)</t>
  </si>
  <si>
    <t>-2092507184</t>
  </si>
  <si>
    <t>fig2*1,15</t>
  </si>
  <si>
    <t>712363115</t>
  </si>
  <si>
    <t>Provedení povlakové krytiny střech do 10° zaizolování prostupů kruhového průřezu D do 300 mm</t>
  </si>
  <si>
    <t>310839397</t>
  </si>
  <si>
    <t>5                                     "větrací hlavice"</t>
  </si>
  <si>
    <t>712363352</t>
  </si>
  <si>
    <t>Povlakové krytiny střech do 10° z tvarovaných poplastovaných lišt délky 2 m koutová lišta vnitřní rš 100 mm</t>
  </si>
  <si>
    <t>1383085152</t>
  </si>
  <si>
    <t>(9,77+9,77)*2</t>
  </si>
  <si>
    <t>36,4</t>
  </si>
  <si>
    <t>14,01*2</t>
  </si>
  <si>
    <t>712363353</t>
  </si>
  <si>
    <t>Povlakové krytiny střech do 10° z tvarovaných poplastovaných lišt délky 2 m koutová lišta vnější rš 100 mm</t>
  </si>
  <si>
    <t>-2115808163</t>
  </si>
  <si>
    <t>712363357</t>
  </si>
  <si>
    <t>Povlakové krytiny střech do 10° z tvarovaných poplastovaných lišt délky 2 m okapnice široká rš 250 mm</t>
  </si>
  <si>
    <t>-198514138</t>
  </si>
  <si>
    <t xml:space="preserve">36,3*2                        </t>
  </si>
  <si>
    <t xml:space="preserve">36,4                          </t>
  </si>
  <si>
    <t>712363358</t>
  </si>
  <si>
    <t>Povlakové krytiny střech do 10° z tvarovaných poplastovaných lišt délky 2 m závětrná lišta rš 250 mm</t>
  </si>
  <si>
    <t>-1361065665</t>
  </si>
  <si>
    <t>712363361</t>
  </si>
  <si>
    <t>Povlakové krytiny střech do 10° z tvarovaných poplastovaných lišt délky 2 m tmelící lišta rš 70 mm</t>
  </si>
  <si>
    <t>1941990919</t>
  </si>
  <si>
    <t>(36,4+0,5*2)*2</t>
  </si>
  <si>
    <t>712391171</t>
  </si>
  <si>
    <t>Provedení povlakové krytiny střech do 10° podkladní textilní vrstvy</t>
  </si>
  <si>
    <t>1682247061</t>
  </si>
  <si>
    <t>69311068</t>
  </si>
  <si>
    <t>geotextilie netkaná separační, ochranná, filtrační, drenážní PP 300g/m2</t>
  </si>
  <si>
    <t>726669002</t>
  </si>
  <si>
    <t>fig2*1,10</t>
  </si>
  <si>
    <t>998712102</t>
  </si>
  <si>
    <t>Přesun hmot tonážní tonážní pro krytiny povlakové v objektech v do 12 m</t>
  </si>
  <si>
    <t>1253890707</t>
  </si>
  <si>
    <t>713</t>
  </si>
  <si>
    <t>Izolace tepelné</t>
  </si>
  <si>
    <t>713141136</t>
  </si>
  <si>
    <t>Montáž izolace tepelné střech plochých lepené za studena nízkoexpanzní (PUR) pěnou 1 vrstva desek</t>
  </si>
  <si>
    <t>1966771975</t>
  </si>
  <si>
    <t>fig4*2</t>
  </si>
  <si>
    <t>28372312</t>
  </si>
  <si>
    <t>deska EPS 100 do plochých střech a podlah λ=0,037 tl 120mm</t>
  </si>
  <si>
    <t>1790777450</t>
  </si>
  <si>
    <t>fig4*1,02</t>
  </si>
  <si>
    <t>28372316</t>
  </si>
  <si>
    <t>deska EPS 100 do plochých střech a podlah λ=0,037 tl 140mm</t>
  </si>
  <si>
    <t>-2086347789</t>
  </si>
  <si>
    <t>713141396</t>
  </si>
  <si>
    <t>Montáž izolace tepelné stěn výšky do 1000 mm na atiky a prostupy střechou lepené nízkoexpanzní (PUR) pěnou</t>
  </si>
  <si>
    <t>612096134</t>
  </si>
  <si>
    <t>28372309</t>
  </si>
  <si>
    <t>deska EPS 100 do plochých střech a podlah λ=0,037 tl 100mm</t>
  </si>
  <si>
    <t>2036983989</t>
  </si>
  <si>
    <t>fig5*1,02</t>
  </si>
  <si>
    <t>998713102</t>
  </si>
  <si>
    <t>Přesun hmot tonážní pro izolace tepelné v objektech v do 12 m</t>
  </si>
  <si>
    <t>-712886952</t>
  </si>
  <si>
    <t>721</t>
  </si>
  <si>
    <t>Zdravotechnika - vnitřní kanalizace</t>
  </si>
  <si>
    <t>721242116</t>
  </si>
  <si>
    <t>Lapač střešních splavenin z PP s kulovým kloubem na odtoku DN 125</t>
  </si>
  <si>
    <t>-1158522736</t>
  </si>
  <si>
    <t>3+4</t>
  </si>
  <si>
    <t>762</t>
  </si>
  <si>
    <t>Konstrukce tesařské</t>
  </si>
  <si>
    <t>762361313</t>
  </si>
  <si>
    <t>Konstrukční a vyrovnávací vrstva pod klempířské prvky (atiky) z desek dřevoštěpkových tl. 25 mm</t>
  </si>
  <si>
    <t>-1739698829</t>
  </si>
  <si>
    <t>(9,77+9,77)*2*0,50                        "atika"</t>
  </si>
  <si>
    <t>14,01*2*0,50                                    "atika"</t>
  </si>
  <si>
    <t>(36,4+0,49*2)*0,5         "soklová část nad střechou"</t>
  </si>
  <si>
    <t>998762102</t>
  </si>
  <si>
    <t>Přesun hmot tonážní pro kce tesařské v objektech v do 12 m</t>
  </si>
  <si>
    <t>83299164</t>
  </si>
  <si>
    <t>764</t>
  </si>
  <si>
    <t>Konstrukce klempířské</t>
  </si>
  <si>
    <t>764002811</t>
  </si>
  <si>
    <t>Demontáž okapového plechu do suti v krytině povlakové</t>
  </si>
  <si>
    <t>-2016218374</t>
  </si>
  <si>
    <t>764002841</t>
  </si>
  <si>
    <t>Demontáž oplechování horních ploch zdí a nadezdívek do suti</t>
  </si>
  <si>
    <t>-39998580</t>
  </si>
  <si>
    <t>36,4                                                         "sokl nad nižší střechou"</t>
  </si>
  <si>
    <t>764002861</t>
  </si>
  <si>
    <t>Demontáž oplechování říms a ozdobných prvků do suti</t>
  </si>
  <si>
    <t>-1212101539</t>
  </si>
  <si>
    <t>11,2                                   "římsa nad vstupem"</t>
  </si>
  <si>
    <t>764003801</t>
  </si>
  <si>
    <t>Demontáž lemování trub, konzol, držáků, ventilačních nástavců a jiných kusových prvků do suti</t>
  </si>
  <si>
    <t>506274752</t>
  </si>
  <si>
    <t>34</t>
  </si>
  <si>
    <t>764004801</t>
  </si>
  <si>
    <t>Demontáž podokapního žlabu do suti</t>
  </si>
  <si>
    <t>-1005682841</t>
  </si>
  <si>
    <t>36,3*2</t>
  </si>
  <si>
    <t>36,4*1</t>
  </si>
  <si>
    <t>35</t>
  </si>
  <si>
    <t>764004861</t>
  </si>
  <si>
    <t>Demontáž svodu do suti</t>
  </si>
  <si>
    <t>-997032901</t>
  </si>
  <si>
    <t>11,0*3</t>
  </si>
  <si>
    <t>7,0*3</t>
  </si>
  <si>
    <t>4,0*4</t>
  </si>
  <si>
    <t>36</t>
  </si>
  <si>
    <t>764214607</t>
  </si>
  <si>
    <t>Oplechování horních ploch a atik bez rohů z Pz s povrch úpravou mechanicky kotvené rš 670 mm</t>
  </si>
  <si>
    <t>-1559505948</t>
  </si>
  <si>
    <t>37</t>
  </si>
  <si>
    <t>764214609</t>
  </si>
  <si>
    <t>Oplechování horních ploch a atik bez rohů z Pz s povrch úpravou mechanicky kotvené rš 800 mm</t>
  </si>
  <si>
    <t>1400288654</t>
  </si>
  <si>
    <t>38</t>
  </si>
  <si>
    <t>764316625</t>
  </si>
  <si>
    <t>Lemování ventilačních nástavců z Pz s povrch úpravou na skládané krytině D do 300 mm</t>
  </si>
  <si>
    <t>-2110999283</t>
  </si>
  <si>
    <t>39</t>
  </si>
  <si>
    <t>764511602</t>
  </si>
  <si>
    <t>Žlab podokapní půlkruhový z Pz s povrchovou úpravou rš 330 mm</t>
  </si>
  <si>
    <t>1831647319</t>
  </si>
  <si>
    <t>40</t>
  </si>
  <si>
    <t>764511643</t>
  </si>
  <si>
    <t>Kotlík oválný (trychtýřový) pro podokapní žlaby z Pz s povrchovou úpravou 330/120 mm</t>
  </si>
  <si>
    <t>-1787279554</t>
  </si>
  <si>
    <t>3*2</t>
  </si>
  <si>
    <t>4*1</t>
  </si>
  <si>
    <t>41</t>
  </si>
  <si>
    <t>764518623</t>
  </si>
  <si>
    <t>Svody kruhové včetně objímek, kolen, odskoků z Pz s povrchovou úpravou průměru 120 mm</t>
  </si>
  <si>
    <t>1149228165</t>
  </si>
  <si>
    <t>42</t>
  </si>
  <si>
    <t>998764102</t>
  </si>
  <si>
    <t>Přesun hmot tonážní pro konstrukce klempířské v objektech v do 12 m</t>
  </si>
  <si>
    <t>1016145641</t>
  </si>
  <si>
    <t>výkop pro zateplení soklů stěn</t>
  </si>
  <si>
    <t>35,945</t>
  </si>
  <si>
    <t>fig3</t>
  </si>
  <si>
    <t>vyrovnání stěn soklů</t>
  </si>
  <si>
    <t>113,424</t>
  </si>
  <si>
    <t>fig11</t>
  </si>
  <si>
    <t xml:space="preserve">vnější omítka stěn haly </t>
  </si>
  <si>
    <t>895,924</t>
  </si>
  <si>
    <t>fig12</t>
  </si>
  <si>
    <t>vnější omítka stěn nižší části</t>
  </si>
  <si>
    <t>218,426</t>
  </si>
  <si>
    <t>fig21</t>
  </si>
  <si>
    <t>KZS EPS-P 80 mm pod terénem</t>
  </si>
  <si>
    <t>112,704</t>
  </si>
  <si>
    <t>fig22</t>
  </si>
  <si>
    <t>KZS EPS-P 80 mm nad terénem</t>
  </si>
  <si>
    <t>28,176</t>
  </si>
  <si>
    <t>fig23</t>
  </si>
  <si>
    <t>KZS EPS 140 mm</t>
  </si>
  <si>
    <t>895,167</t>
  </si>
  <si>
    <t>3 - SO 03 - Zateplení fasády</t>
  </si>
  <si>
    <t>fig24</t>
  </si>
  <si>
    <t>KZS EPS-P 140 mm</t>
  </si>
  <si>
    <t>64,122</t>
  </si>
  <si>
    <t>fig25</t>
  </si>
  <si>
    <t>KZS MW 140 mm</t>
  </si>
  <si>
    <t>132,28</t>
  </si>
  <si>
    <t>fig26</t>
  </si>
  <si>
    <t>KZS ostění hl. do 200 mm EPS 40 mm</t>
  </si>
  <si>
    <t>365,28</t>
  </si>
  <si>
    <t>fig15</t>
  </si>
  <si>
    <t>KZS podhledu EPS 40 mm</t>
  </si>
  <si>
    <t>4,87</t>
  </si>
  <si>
    <t>fig16</t>
  </si>
  <si>
    <t>KZS EPS-P 40 mm pod terénem</t>
  </si>
  <si>
    <t>3,48</t>
  </si>
  <si>
    <t>fig17</t>
  </si>
  <si>
    <t>KZS EPS - P 40 mm nad terénem</t>
  </si>
  <si>
    <t>0,87</t>
  </si>
  <si>
    <t>fig18</t>
  </si>
  <si>
    <t>KZS EPS 40 mm</t>
  </si>
  <si>
    <t>11,31</t>
  </si>
  <si>
    <t>fig31</t>
  </si>
  <si>
    <t>soklová lišta</t>
  </si>
  <si>
    <t>179,16</t>
  </si>
  <si>
    <t>fig32</t>
  </si>
  <si>
    <t>rohové lišty</t>
  </si>
  <si>
    <t>84,85</t>
  </si>
  <si>
    <t>fig33</t>
  </si>
  <si>
    <t>začišťovací lišty</t>
  </si>
  <si>
    <t>251,44</t>
  </si>
  <si>
    <t>fig34</t>
  </si>
  <si>
    <t>parapetní lišty</t>
  </si>
  <si>
    <t>113,84</t>
  </si>
  <si>
    <t>fig99</t>
  </si>
  <si>
    <t>fasádní lešení</t>
  </si>
  <si>
    <t>1503,29</t>
  </si>
  <si>
    <t xml:space="preserve">    1 - Zemní práce</t>
  </si>
  <si>
    <t xml:space="preserve">    3 - Svislé a kompletní konstrukce</t>
  </si>
  <si>
    <t xml:space="preserve">    711 - Izolace proti vodě, vlhkosti a plynům</t>
  </si>
  <si>
    <t xml:space="preserve">    777 - Podlahy lité</t>
  </si>
  <si>
    <t>Zemní práce</t>
  </si>
  <si>
    <t>132201201</t>
  </si>
  <si>
    <t>Hloubení rýh š do 2000 mm v hornině tř. 3 objemu do 100 m3</t>
  </si>
  <si>
    <t>m3</t>
  </si>
  <si>
    <t>526026875</t>
  </si>
  <si>
    <t>(37,38+33,51+0,5*2)*2*0,5*0,5</t>
  </si>
  <si>
    <t>132201209</t>
  </si>
  <si>
    <t>Příplatek za lepivost k hloubení rýh š do 2000 mm v hornině tř. 3</t>
  </si>
  <si>
    <t>-145815283</t>
  </si>
  <si>
    <t>174101101</t>
  </si>
  <si>
    <t>Zásyp jam, šachet rýh nebo kolem objektů sypaninou se zhutněním</t>
  </si>
  <si>
    <t>-578812964</t>
  </si>
  <si>
    <t>Svislé a kompletní konstrukce</t>
  </si>
  <si>
    <t>3482739421</t>
  </si>
  <si>
    <t>Revizní nerezová dvířka osazená na zeď - Z2</t>
  </si>
  <si>
    <t>-1804147567</t>
  </si>
  <si>
    <t>1                                                     "Z2"</t>
  </si>
  <si>
    <t>3482739431</t>
  </si>
  <si>
    <t>Revizní nerezová dvířka osazená na zeď - Z4</t>
  </si>
  <si>
    <t>-635782443</t>
  </si>
  <si>
    <t>1                                                     "Z4"</t>
  </si>
  <si>
    <t>3482739441</t>
  </si>
  <si>
    <t>Revizní nerezová dvířka osazená na zeď - Z3</t>
  </si>
  <si>
    <t>2132579565</t>
  </si>
  <si>
    <t>1                                                     "Z3"</t>
  </si>
  <si>
    <t>621211001</t>
  </si>
  <si>
    <t>Montáž kontaktního zateplení vnějších podhledů lepením a mechanickým kotvením polystyrénových desek tl do 40 mm</t>
  </si>
  <si>
    <t>-607046605</t>
  </si>
  <si>
    <t>(2,73+0,42+1,72)*0,5*2</t>
  </si>
  <si>
    <t>Mezisoučet                                                          "KZS podhledu u vchodu EPS 40 mm"</t>
  </si>
  <si>
    <t>28375932</t>
  </si>
  <si>
    <t>deska EPS 70 fasádní λ=0,039 tl 40mm</t>
  </si>
  <si>
    <t>-294004761</t>
  </si>
  <si>
    <t>fig15*1,05</t>
  </si>
  <si>
    <t>621531011</t>
  </si>
  <si>
    <t>Tenkovrstvá silikonová zrnitá omítka tl. 1,5 mm včetně penetrace vnějších podhledů</t>
  </si>
  <si>
    <t>-344438385</t>
  </si>
  <si>
    <t>622211001</t>
  </si>
  <si>
    <t>Montáž kontaktního zateplení vnějších stěn lepením a mechanickým kotvením polystyrénových desek tl do 40 mm</t>
  </si>
  <si>
    <t>1600597967</t>
  </si>
  <si>
    <t>(0,5+0,45+0,5)*0,8*3</t>
  </si>
  <si>
    <t>Mezisoučet                   "KZS EPS-P 40 mm pod terénem"</t>
  </si>
  <si>
    <t>(0,5+0,45+0,5)*0,2*3</t>
  </si>
  <si>
    <t>Mezisoučet                   "KZS EPS-P 40 mm nad terénem"</t>
  </si>
  <si>
    <t>(0,5+0,45+0,5)*2,6*3</t>
  </si>
  <si>
    <t>Mezisoučet                    "KZS EPS 40 mm"</t>
  </si>
  <si>
    <t>Součet                                "pilíře u vchodu"</t>
  </si>
  <si>
    <t>698174434</t>
  </si>
  <si>
    <t>fig18*1,05</t>
  </si>
  <si>
    <t>28376012</t>
  </si>
  <si>
    <t>deska perimetrická fasádní soklová 150kPa λ=0,035 tl 40mm</t>
  </si>
  <si>
    <t>-1505379341</t>
  </si>
  <si>
    <t>fig16*1,05</t>
  </si>
  <si>
    <t>fig17*1,05</t>
  </si>
  <si>
    <t>622211011</t>
  </si>
  <si>
    <t>Montáž kontaktního zateplení vnějších stěn lepením a mechanickým kotvením polystyrénových desek tl do 80 mm</t>
  </si>
  <si>
    <t>2024088439</t>
  </si>
  <si>
    <t>(37,1+0,08*2)*0,8</t>
  </si>
  <si>
    <t>Mezisoučet                                   "Z"</t>
  </si>
  <si>
    <t>(37,0+0,08*2)*0,8</t>
  </si>
  <si>
    <t>Mezisoučet                                   "V"</t>
  </si>
  <si>
    <t>33,23*0,8</t>
  </si>
  <si>
    <t>Mezisoučet                                   "J"</t>
  </si>
  <si>
    <t>Mezisoučet                                   "S"</t>
  </si>
  <si>
    <t>Součet                          "KZS EPS-P 80 mm pod terénem"</t>
  </si>
  <si>
    <t>(37,1+0,08*2)*(0,15+0,05)</t>
  </si>
  <si>
    <t>(37,0+0,08*2)*(0,15+0,05)</t>
  </si>
  <si>
    <t>33,23*(0,15+0,05)</t>
  </si>
  <si>
    <t>Součet                          "KZS EPS-P 80 mm nad terénem"</t>
  </si>
  <si>
    <t>28376016</t>
  </si>
  <si>
    <t>deska perimetrická fasádní soklová 150kPa λ=0,035 tl 80mm</t>
  </si>
  <si>
    <t>1687776297</t>
  </si>
  <si>
    <t>fig21*1,05</t>
  </si>
  <si>
    <t>fig22*1,05</t>
  </si>
  <si>
    <t>622211031</t>
  </si>
  <si>
    <t>Montáž kontaktního zateplení vnějších stěn lepením a mechanickým kotvením polystyrénových desek tl do 160 mm</t>
  </si>
  <si>
    <t>-1656404110</t>
  </si>
  <si>
    <t>(37,1+0,14*2)*(3,88-1,15)</t>
  </si>
  <si>
    <t>-1,8*(2,6-1,0)*2</t>
  </si>
  <si>
    <t>-2,62*(2,6-1,0)*2</t>
  </si>
  <si>
    <t>-1,8*0,9*8</t>
  </si>
  <si>
    <t>(37,0+0,14*2)*(10,99-5,9)</t>
  </si>
  <si>
    <t>-4,8*2,4*6</t>
  </si>
  <si>
    <t>(37,0+0,14*2)*(10,99-1,15)</t>
  </si>
  <si>
    <t>-4,8*2,4*12</t>
  </si>
  <si>
    <t>(13,66+0,35)*(4,36-1,15)</t>
  </si>
  <si>
    <t>(0,3+18,6+0,32)*((11,15+11,6)/2-1,15)</t>
  </si>
  <si>
    <t>-1,5*1,6*1</t>
  </si>
  <si>
    <t>-2,4*1,5*1</t>
  </si>
  <si>
    <t>Součet                          "KZS EPS 140 mm"</t>
  </si>
  <si>
    <t>(37,0+0,14*2)*(5,9-4,18)</t>
  </si>
  <si>
    <t>Součet                         "KZS EPS-P 140 mm"</t>
  </si>
  <si>
    <t>28375951</t>
  </si>
  <si>
    <t>deska EPS 70 fasádní λ=0,039 tl 140mm</t>
  </si>
  <si>
    <t>-1018862339</t>
  </si>
  <si>
    <t>28376019</t>
  </si>
  <si>
    <t>deska perimetrická fasádní soklová 150kPa λ=0,035 tl 140mm</t>
  </si>
  <si>
    <t>230975963</t>
  </si>
  <si>
    <t>622212001</t>
  </si>
  <si>
    <t>Montáž kontaktního zateplení vnějšího ostění, nadpraží nebo parapetu hl. špalety do 200 mm lepením desek z polystyrenu tl do 40 mm</t>
  </si>
  <si>
    <t>791325884</t>
  </si>
  <si>
    <t>(1,8+2*2,6)*2</t>
  </si>
  <si>
    <t>(2,62+2,6)*2*2</t>
  </si>
  <si>
    <t>(1,8+0,9)*2*8</t>
  </si>
  <si>
    <t>(1,5+1,6)*2*2</t>
  </si>
  <si>
    <t>(2,4+1,5)*2*2</t>
  </si>
  <si>
    <t>(4,8+2,4)*2*18</t>
  </si>
  <si>
    <t>28375944</t>
  </si>
  <si>
    <t>deska EPS 100 fasádní λ=0,037 tl 40mm</t>
  </si>
  <si>
    <t>1321975536</t>
  </si>
  <si>
    <t>fig26*0,20*1,1</t>
  </si>
  <si>
    <t>622221031</t>
  </si>
  <si>
    <t>Montáž kontaktního zateplení vnějších stěn lepením a mechanickým kotvením desek z minerální vlny s podélnou orientací vláken tl do 160 mm</t>
  </si>
  <si>
    <t>-530042796</t>
  </si>
  <si>
    <t>(37,1+0,14*2)*(1,15-0,15)</t>
  </si>
  <si>
    <t>-1,8*1,0*2</t>
  </si>
  <si>
    <t>-2,62*1,0*2</t>
  </si>
  <si>
    <t>33,23*(1,15-0,15)</t>
  </si>
  <si>
    <t>Součet                          "KZS MW 140 mm nad terénem"</t>
  </si>
  <si>
    <t>63151531</t>
  </si>
  <si>
    <t>deska tepelně izolační minerální kontaktních fasád podélné vlákno λ=0,036 tl 140mm</t>
  </si>
  <si>
    <t>925957279</t>
  </si>
  <si>
    <t>622252001</t>
  </si>
  <si>
    <t>Montáž profilů kontaktního zateplení připevněných mechanicky</t>
  </si>
  <si>
    <t>207816504</t>
  </si>
  <si>
    <t>(37,38*3+33,51*2)</t>
  </si>
  <si>
    <t>59051651</t>
  </si>
  <si>
    <t>AL zakládací profil pod ETICS tl 0,7mm pro izolant tl 140mm</t>
  </si>
  <si>
    <t>1338816487</t>
  </si>
  <si>
    <t>fig31*1,05</t>
  </si>
  <si>
    <t>622252002</t>
  </si>
  <si>
    <t>Montáž profilů kontaktního zateplení lepených</t>
  </si>
  <si>
    <t>-1053238009</t>
  </si>
  <si>
    <t>(2,85+0,85)*6</t>
  </si>
  <si>
    <t>(2,73+0,42+1,72)*1</t>
  </si>
  <si>
    <t>(4,36+0,85)*2</t>
  </si>
  <si>
    <t>(10,99+0,85)*4</t>
  </si>
  <si>
    <t>Mezisoučet                              "rohové lišty"</t>
  </si>
  <si>
    <t>(2,62+2,6*2)*2</t>
  </si>
  <si>
    <t>(1,8+0,9*2)*8</t>
  </si>
  <si>
    <t>(1,5+1,6*2)*2</t>
  </si>
  <si>
    <t>(2,4+1,5*2)*2</t>
  </si>
  <si>
    <t>(4,8+2,4*2)*18</t>
  </si>
  <si>
    <t>Mezisoučet                           "začišťovací lišty"</t>
  </si>
  <si>
    <t>2,62*2</t>
  </si>
  <si>
    <t>1,8*8</t>
  </si>
  <si>
    <t>1,5*2</t>
  </si>
  <si>
    <t>2,4*2</t>
  </si>
  <si>
    <t>4,8*18</t>
  </si>
  <si>
    <t>Mezisoučet                           "parapetní lišty"</t>
  </si>
  <si>
    <t>59051480</t>
  </si>
  <si>
    <t>profil rohový Al s tkaninou kontaktního zateplení</t>
  </si>
  <si>
    <t>-1844604723</t>
  </si>
  <si>
    <t>fig32*1,05</t>
  </si>
  <si>
    <t>59051476</t>
  </si>
  <si>
    <t>profil okenní začišťovací se sklovláknitou armovací tkaninou 9mm/2,4m</t>
  </si>
  <si>
    <t>-2075351240</t>
  </si>
  <si>
    <t>fig33*1,05</t>
  </si>
  <si>
    <t>59051512</t>
  </si>
  <si>
    <t>profil parapetní napojovací se sklovláknitou armovací tkaninou PVC 2m</t>
  </si>
  <si>
    <t>-1053626157</t>
  </si>
  <si>
    <t>fig34*1,05</t>
  </si>
  <si>
    <t>622325101</t>
  </si>
  <si>
    <t>Oprava vnější vápenocementové hladké omítky složitosti 1 stěn v rozsahu do 10%</t>
  </si>
  <si>
    <t>212768629</t>
  </si>
  <si>
    <t>622325109</t>
  </si>
  <si>
    <t>Oprava vnější vápenocementové hladké omítky složitosti 1 stěn v rozsahu do 100%</t>
  </si>
  <si>
    <t>1345413171</t>
  </si>
  <si>
    <t>622511111</t>
  </si>
  <si>
    <t>Tenkovrstvá akrylátová mozaiková střednězrnná omítka včetně penetrace vnějších stěn</t>
  </si>
  <si>
    <t>-1865959510</t>
  </si>
  <si>
    <t>622531011</t>
  </si>
  <si>
    <t>Tenkovrstvá silikonová zrnitá omítka tl. 1,5 mm včetně penetrace vnějších stěn</t>
  </si>
  <si>
    <t>963826796</t>
  </si>
  <si>
    <t>fig26*0,20</t>
  </si>
  <si>
    <t>631311115</t>
  </si>
  <si>
    <t>Mazanina tl do 80 mm z betonu prostého bez zvýšených nároků na prostředí tř. C 20/25</t>
  </si>
  <si>
    <t>2079113385</t>
  </si>
  <si>
    <t>5,0*1,0*0,08                                   "vstup"</t>
  </si>
  <si>
    <t>631319011</t>
  </si>
  <si>
    <t>Příplatek k mazanině tl do 80 mm za přehlazení povrchu</t>
  </si>
  <si>
    <t>-2073269751</t>
  </si>
  <si>
    <t>631319171</t>
  </si>
  <si>
    <t>Příplatek k mazanině tl do 80 mm za stržení povrchu spodní vrstvy před vložením výztuže</t>
  </si>
  <si>
    <t>652047046</t>
  </si>
  <si>
    <t>631319195</t>
  </si>
  <si>
    <t>Příplatek k mazanině tl do 80 mm za plochu do 5 m2</t>
  </si>
  <si>
    <t>-72890042</t>
  </si>
  <si>
    <t>631351101</t>
  </si>
  <si>
    <t>Zřízení bednění rýh a hran v podlahách</t>
  </si>
  <si>
    <t>1939188992</t>
  </si>
  <si>
    <t>(1,0+5,0+1,0)*0,3</t>
  </si>
  <si>
    <t>631351102</t>
  </si>
  <si>
    <t>Odstranění bednění rýh a hran v podlahách</t>
  </si>
  <si>
    <t>-2111361527</t>
  </si>
  <si>
    <t>631362021</t>
  </si>
  <si>
    <t>Výztuž mazanin svařovanými sítěmi Kari</t>
  </si>
  <si>
    <t>-1263267346</t>
  </si>
  <si>
    <t>5,0*1,0*1,98*0,001*1,20            "4/100 x 4/100"</t>
  </si>
  <si>
    <t>637211122</t>
  </si>
  <si>
    <t>Okapový chodník z betonových dlaždic tl 60 mm kladených do písku se zalitím spár MC</t>
  </si>
  <si>
    <t>-181891913</t>
  </si>
  <si>
    <t>(37,38+33,51+0,5*2)*2*0,5</t>
  </si>
  <si>
    <t>644941112</t>
  </si>
  <si>
    <t>Osazování ventilačních mřížek velikosti do 300 x 300 mm</t>
  </si>
  <si>
    <t>967706767</t>
  </si>
  <si>
    <t>56245605</t>
  </si>
  <si>
    <t>mřížka větrací hranatá plast se žaluzií 200x200mm</t>
  </si>
  <si>
    <t>-1750594058</t>
  </si>
  <si>
    <t>644941121</t>
  </si>
  <si>
    <t>Montáž průchodky k větrací mřížce se zhotovením otvoru v tepelné izolaci</t>
  </si>
  <si>
    <t>-716035814</t>
  </si>
  <si>
    <t>43</t>
  </si>
  <si>
    <t>28611134</t>
  </si>
  <si>
    <t>trubka kanalizační PVC DN 160x5000 mm SN4</t>
  </si>
  <si>
    <t>-1166433778</t>
  </si>
  <si>
    <t>10*0,50</t>
  </si>
  <si>
    <t>44</t>
  </si>
  <si>
    <t>941111132</t>
  </si>
  <si>
    <t>Montáž lešení řadového trubkového lehkého s podlahami zatížení do 200 kg/m2 š do 1,5 m v do 25 m</t>
  </si>
  <si>
    <t>-1933496142</t>
  </si>
  <si>
    <t>(37,38+0,30+18,6+0,32+1,5*4)*2*11,0</t>
  </si>
  <si>
    <t>(13,66+0,35)*2*4,5</t>
  </si>
  <si>
    <t>45</t>
  </si>
  <si>
    <t>941111232</t>
  </si>
  <si>
    <t>Příplatek k lešení řadovému trubkovému lehkému s podlahami š 1,5 m v 25 m za první a ZKD den použití</t>
  </si>
  <si>
    <t>-858352668</t>
  </si>
  <si>
    <t>fig99*30*3</t>
  </si>
  <si>
    <t>46</t>
  </si>
  <si>
    <t>941111832</t>
  </si>
  <si>
    <t>Demontáž lešení řadového trubkového lehkého s podlahami zatížení do 200 kg/m2 š do 1,5 m v do 25 m</t>
  </si>
  <si>
    <t>1510025740</t>
  </si>
  <si>
    <t>47</t>
  </si>
  <si>
    <t>965081333</t>
  </si>
  <si>
    <t>Bourání podlah z dlaždic betonových, teracových nebo čedičových tl do 30 mm plochy přes 1 m2</t>
  </si>
  <si>
    <t>-1680440819</t>
  </si>
  <si>
    <t>5,0*1,0</t>
  </si>
  <si>
    <t>(1,0+5,0+1,0+0,5+4,4+0,5)*0,15</t>
  </si>
  <si>
    <t>Mezisoučet                             "vstup"</t>
  </si>
  <si>
    <t>48</t>
  </si>
  <si>
    <t>978015321</t>
  </si>
  <si>
    <t>Otlučení (osekání) vnější vápenné nebo vápenocementové omítky stupně členitosti 1 a 2 rozsahu do 10%</t>
  </si>
  <si>
    <t>440786067</t>
  </si>
  <si>
    <t>37,0*(10,75-3,62)                             "Z"</t>
  </si>
  <si>
    <t>37,0*(10,75+0,1)                             "V"</t>
  </si>
  <si>
    <t>(0,32+18,6+0,30)*((11,07+11,52)/2+0,1)        "J"</t>
  </si>
  <si>
    <t>(0,32+18,6+0,30)*((11,07+11,52)/2+0,1)        "S"</t>
  </si>
  <si>
    <t>Mezisoučet                                      "hala"</t>
  </si>
  <si>
    <t>49</t>
  </si>
  <si>
    <t>978015391</t>
  </si>
  <si>
    <t>Otlučení (osekání) vnější vápenné nebo vápenocementové omítky stupně členitosti 1 a 2 do 100%</t>
  </si>
  <si>
    <t>-1284778405</t>
  </si>
  <si>
    <t>37,1*(3,62+0,1)                             "Z"</t>
  </si>
  <si>
    <t>-1,8*2,6*2</t>
  </si>
  <si>
    <t>-2,62*2,6*2</t>
  </si>
  <si>
    <t>14,72*(4,26+0,1)                          "J"</t>
  </si>
  <si>
    <t>14,72*(4,26+0,1)                          "S"</t>
  </si>
  <si>
    <t>Mezisoučet                           "nižší část"</t>
  </si>
  <si>
    <t>50</t>
  </si>
  <si>
    <t>978059641</t>
  </si>
  <si>
    <t>Odsekání a odebrání obkladů stěn z vnějších obkládaček plochy přes 1 m2</t>
  </si>
  <si>
    <t>467254700</t>
  </si>
  <si>
    <t>(0,45+0,5+0,3+0,5+0,45+0,5+0,3+0,5+0,45)*3,0</t>
  </si>
  <si>
    <t>Mezisoučet                              "vstup"</t>
  </si>
  <si>
    <t>51</t>
  </si>
  <si>
    <t>-252648150</t>
  </si>
  <si>
    <t>52</t>
  </si>
  <si>
    <t>1904771365</t>
  </si>
  <si>
    <t>53</t>
  </si>
  <si>
    <t>-1020370499</t>
  </si>
  <si>
    <t>20,123*30 'Přepočtené koeficientem množství</t>
  </si>
  <si>
    <t>54</t>
  </si>
  <si>
    <t>997013803</t>
  </si>
  <si>
    <t>Poplatek za uložení na skládce (skládkovné) stavebního odpadu cihelného kód odpadu 170 102</t>
  </si>
  <si>
    <t>-1333718478</t>
  </si>
  <si>
    <t>55</t>
  </si>
  <si>
    <t>1356932751</t>
  </si>
  <si>
    <t>711</t>
  </si>
  <si>
    <t>Izolace proti vodě, vlhkosti a plynům</t>
  </si>
  <si>
    <t>56</t>
  </si>
  <si>
    <t>711113127</t>
  </si>
  <si>
    <t>Izolace proti vlhkosti svislá za studena těsnicí stěrkou jednosložkovou na bázi cementu</t>
  </si>
  <si>
    <t>1499349414</t>
  </si>
  <si>
    <t>(37,38+33,51)*2*0,5</t>
  </si>
  <si>
    <t>57</t>
  </si>
  <si>
    <t>711161212</t>
  </si>
  <si>
    <t>Izolace proti zemní vlhkosti nopovou fólií svislá, nopek v 8,0 mm, tl do 0,6 mm</t>
  </si>
  <si>
    <t>-895283026</t>
  </si>
  <si>
    <t>(37,38+33,51)*2*0,6</t>
  </si>
  <si>
    <t>58</t>
  </si>
  <si>
    <t>711161383</t>
  </si>
  <si>
    <t>Izolace proti zemní vlhkosti nopovou fólií ukončení horní lištou</t>
  </si>
  <si>
    <t>-1549769330</t>
  </si>
  <si>
    <t>(37,38+33,51)*2</t>
  </si>
  <si>
    <t>59</t>
  </si>
  <si>
    <t>998711102</t>
  </si>
  <si>
    <t>Přesun hmot tonážní pro izolace proti vodě, vlhkosti a plynům v objektech výšky do 12 m</t>
  </si>
  <si>
    <t>-1721190866</t>
  </si>
  <si>
    <t>60</t>
  </si>
  <si>
    <t>713131143</t>
  </si>
  <si>
    <t>Montáž izolace tepelné stěn a základů lepením celoplošně v kombinaci s mechanickým kotvením rohoží, pásů, dílců, desek</t>
  </si>
  <si>
    <t>1626094382</t>
  </si>
  <si>
    <t>(37,38+33,51)*2*0,8</t>
  </si>
  <si>
    <t>61</t>
  </si>
  <si>
    <t>28376014</t>
  </si>
  <si>
    <t>deska perimetrická fasádní soklová 150kPa λ=0,035 tl 60mm</t>
  </si>
  <si>
    <t>1044774629</t>
  </si>
  <si>
    <t>fig3*1,05</t>
  </si>
  <si>
    <t>62</t>
  </si>
  <si>
    <t>1326319873</t>
  </si>
  <si>
    <t>63</t>
  </si>
  <si>
    <t>764002851</t>
  </si>
  <si>
    <t>Demontáž oplechování parapetů do suti</t>
  </si>
  <si>
    <t>-192449808</t>
  </si>
  <si>
    <t>1,85*8</t>
  </si>
  <si>
    <t>1,55*2</t>
  </si>
  <si>
    <t>2,45*2</t>
  </si>
  <si>
    <t>4,85*18</t>
  </si>
  <si>
    <t>64</t>
  </si>
  <si>
    <t>764216643</t>
  </si>
  <si>
    <t>Oplechování rovných parapetů celoplošně lepené z Pz s povrchovou úpravou rš 250 mm</t>
  </si>
  <si>
    <t>-1554915352</t>
  </si>
  <si>
    <t>2,7*2</t>
  </si>
  <si>
    <t>65</t>
  </si>
  <si>
    <t>249734220</t>
  </si>
  <si>
    <t>66</t>
  </si>
  <si>
    <t>767531111</t>
  </si>
  <si>
    <t>Montáž vstupních kovových nebo plastových rohoží čistících zón</t>
  </si>
  <si>
    <t>1662479025</t>
  </si>
  <si>
    <t>0,9*0,5*2                                 "Z1"</t>
  </si>
  <si>
    <t>67</t>
  </si>
  <si>
    <t>69752035</t>
  </si>
  <si>
    <t>rohož vstupní samonosná kovová - škrabák</t>
  </si>
  <si>
    <t>-2097698297</t>
  </si>
  <si>
    <t>68</t>
  </si>
  <si>
    <t>767531121</t>
  </si>
  <si>
    <t>Osazení zapuštěného rámu z L profilů k čistícím rohožím</t>
  </si>
  <si>
    <t>-204926774</t>
  </si>
  <si>
    <t>(0,9+0,5)*2*2                                 "Z1"</t>
  </si>
  <si>
    <t>69</t>
  </si>
  <si>
    <t>69752161</t>
  </si>
  <si>
    <t>rám pro zapuštění profil L-30/30 20/30 -mosaz</t>
  </si>
  <si>
    <t>-1879881743</t>
  </si>
  <si>
    <t>70</t>
  </si>
  <si>
    <t>7676621201</t>
  </si>
  <si>
    <t>Oprava mříží a oplocení - Z5,6,7</t>
  </si>
  <si>
    <t>-1404979316</t>
  </si>
  <si>
    <t>1                                              "Z5"</t>
  </si>
  <si>
    <t>1                                              "Z6"</t>
  </si>
  <si>
    <t>1                                              "Z7"</t>
  </si>
  <si>
    <t>71</t>
  </si>
  <si>
    <t>7678321011</t>
  </si>
  <si>
    <t>Montáž a úpravy venkovních požárních žebříků do zdiva se suchovodem</t>
  </si>
  <si>
    <t>-287886503</t>
  </si>
  <si>
    <t>6,5*2+5,0*1                                                        "Z8"</t>
  </si>
  <si>
    <t>72</t>
  </si>
  <si>
    <t>767832801</t>
  </si>
  <si>
    <t>Demontáž venkovních požárních žebříků se ochranným košem</t>
  </si>
  <si>
    <t>1397674122</t>
  </si>
  <si>
    <t>6,5*2+5,0*1                               "Z8"</t>
  </si>
  <si>
    <t>73</t>
  </si>
  <si>
    <t>7678811531</t>
  </si>
  <si>
    <t>Montáž a dodávka záchytného systému - Z10</t>
  </si>
  <si>
    <t>soubor</t>
  </si>
  <si>
    <t>-282733562</t>
  </si>
  <si>
    <t>1                                                               "Z10"</t>
  </si>
  <si>
    <t>74</t>
  </si>
  <si>
    <t>767995116</t>
  </si>
  <si>
    <t>Montáž atypických zámečnických konstrukcí hmotnosti do 250 kg</t>
  </si>
  <si>
    <t>kg</t>
  </si>
  <si>
    <t>653096572</t>
  </si>
  <si>
    <t>1179,0                               "Z9"</t>
  </si>
  <si>
    <t>75</t>
  </si>
  <si>
    <t>5539990091</t>
  </si>
  <si>
    <t>atypická ocelová konstrukce žárově zinkovaná - Z9</t>
  </si>
  <si>
    <t>1237634961</t>
  </si>
  <si>
    <t>76</t>
  </si>
  <si>
    <t>1262707602</t>
  </si>
  <si>
    <t>777</t>
  </si>
  <si>
    <t>Podlahy lité</t>
  </si>
  <si>
    <t>77</t>
  </si>
  <si>
    <t>777211211</t>
  </si>
  <si>
    <t>Podlahy z epoxidové pryskyřice a oblázků mramorových frakce 4 až 7 mm tl. 10 mm</t>
  </si>
  <si>
    <t>-1384854598</t>
  </si>
  <si>
    <t>78</t>
  </si>
  <si>
    <t>777211711</t>
  </si>
  <si>
    <t>Plnící tmel pro vytvoření nepropustného povrchu</t>
  </si>
  <si>
    <t>693363512</t>
  </si>
  <si>
    <t>79</t>
  </si>
  <si>
    <t>998777102</t>
  </si>
  <si>
    <t>Přesun hmot tonážní pro podlahy lité v objektech v do 12 m</t>
  </si>
  <si>
    <t>-52330489</t>
  </si>
  <si>
    <t>4 - Elektroinstalace - hromosvod</t>
  </si>
  <si>
    <t>M - Práce a dodávky M</t>
  </si>
  <si>
    <t xml:space="preserve">    21-M - Elektromontáže</t>
  </si>
  <si>
    <t>Práce a dodávky M</t>
  </si>
  <si>
    <t>21-M</t>
  </si>
  <si>
    <t>Elektromontáže</t>
  </si>
  <si>
    <t>99999906</t>
  </si>
  <si>
    <t>Elektroinstalace silnoproud</t>
  </si>
  <si>
    <t>kpl</t>
  </si>
  <si>
    <t>256</t>
  </si>
  <si>
    <t>-390884072</t>
  </si>
  <si>
    <t>5 - Vedlejší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</si>
  <si>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</si>
  <si>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</si>
  <si>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</si>
  <si>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</si>
  <si>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</si>
  <si>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</si>
  <si>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</si>
  <si>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</si>
  <si>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</si>
  <si>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</si>
  <si>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</si>
  <si>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</si>
  <si>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</si>
  <si>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</si>
  <si>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010001000</t>
  </si>
  <si>
    <t>1024</t>
  </si>
  <si>
    <t>-1774875324</t>
  </si>
  <si>
    <t>VRN2</t>
  </si>
  <si>
    <t>Příprava staveniště</t>
  </si>
  <si>
    <t>020001000</t>
  </si>
  <si>
    <t>-1745809655</t>
  </si>
  <si>
    <t>VRN3</t>
  </si>
  <si>
    <t>Zařízení staveniště</t>
  </si>
  <si>
    <t>030001000</t>
  </si>
  <si>
    <t>1109310226</t>
  </si>
  <si>
    <t>VRN4</t>
  </si>
  <si>
    <t>Inženýrská činnost</t>
  </si>
  <si>
    <t>040001000</t>
  </si>
  <si>
    <t>1424962733</t>
  </si>
  <si>
    <t>VRN5</t>
  </si>
  <si>
    <t>Finanční náklady</t>
  </si>
  <si>
    <t>050001000</t>
  </si>
  <si>
    <t>-586991356</t>
  </si>
  <si>
    <t>VRN6</t>
  </si>
  <si>
    <t>Územní vlivy</t>
  </si>
  <si>
    <t>060001000</t>
  </si>
  <si>
    <t>869092314</t>
  </si>
  <si>
    <t>VRN7</t>
  </si>
  <si>
    <t>Provozní vlivy</t>
  </si>
  <si>
    <t>070001000</t>
  </si>
  <si>
    <t>-343380254</t>
  </si>
  <si>
    <t>VRN8</t>
  </si>
  <si>
    <t>Přesun stavebních kapacit</t>
  </si>
  <si>
    <t>080001000</t>
  </si>
  <si>
    <t>Další náklady na pracovníky</t>
  </si>
  <si>
    <t>-1307290604</t>
  </si>
  <si>
    <t>VRN9</t>
  </si>
  <si>
    <t>Ostatní náklady</t>
  </si>
  <si>
    <t>090001000</t>
  </si>
  <si>
    <t>690788083</t>
  </si>
  <si>
    <t>fig23*1,05-125(minerál)</t>
  </si>
  <si>
    <t>fig24*1,05+125</t>
  </si>
  <si>
    <t>(37,0+0,14*2)*(1,15-0,15)+125</t>
  </si>
  <si>
    <t>fig25*1,05+125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</si>
</sst>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2" xfId="0" applyBorder="1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36" fillId="3" borderId="19" xfId="0" applyFont="1" applyFill="1" applyBorder="1" applyAlignment="1" applyProtection="1">
      <alignment horizontal="left" vertical="center"/>
      <protection locked="0"/>
    </xf>
    <xf numFmtId="0" fontId="36" fillId="0" borderId="20" xfId="0" applyFont="1" applyBorder="1" applyAlignment="1">
      <alignment horizontal="center" vertical="center"/>
    </xf>
    <xf numFmtId="167" fontId="9" fillId="0" borderId="0" xfId="0" applyNumberFormat="1" applyFont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1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37" t="s">
        <v>5</v>
      </c>
      <c r="AS2" s="238"/>
      <c r="AT2" s="238"/>
      <c r="AU2" s="238"/>
      <c r="AV2" s="238"/>
      <c r="AW2" s="238"/>
      <c r="AX2" s="238"/>
      <c r="AY2" s="238"/>
      <c r="AZ2" s="238"/>
      <c r="BA2" s="238"/>
      <c r="BB2" s="238"/>
      <c r="BC2" s="238"/>
      <c r="BD2" s="238"/>
      <c r="BE2" s="238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8</v>
      </c>
      <c r="BT3" s="17" t="s">
        <v>9</v>
      </c>
    </row>
    <row r="4" spans="1:74" s="1" customFormat="1" ht="24.95" customHeight="1">
      <c r="B4" s="20"/>
      <c r="D4" s="21" t="s">
        <v>10</v>
      </c>
      <c r="AR4" s="20"/>
      <c r="AS4" s="22" t="s">
        <v>11</v>
      </c>
      <c r="BE4" s="23" t="s">
        <v>12</v>
      </c>
      <c r="BS4" s="17" t="s">
        <v>13</v>
      </c>
    </row>
    <row r="5" spans="1:74" s="1" customFormat="1" ht="12" customHeight="1">
      <c r="B5" s="20"/>
      <c r="D5" s="24" t="s">
        <v>14</v>
      </c>
      <c r="K5" s="248" t="s">
        <v>15</v>
      </c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R5" s="20"/>
      <c r="BE5" s="255" t="s">
        <v>16</v>
      </c>
      <c r="BS5" s="17" t="s">
        <v>6</v>
      </c>
    </row>
    <row r="6" spans="1:74" s="1" customFormat="1" ht="36.950000000000003" customHeight="1">
      <c r="B6" s="20"/>
      <c r="D6" s="26" t="s">
        <v>17</v>
      </c>
      <c r="K6" s="249" t="s">
        <v>18</v>
      </c>
      <c r="L6" s="238"/>
      <c r="M6" s="238"/>
      <c r="N6" s="238"/>
      <c r="O6" s="238"/>
      <c r="P6" s="238"/>
      <c r="Q6" s="238"/>
      <c r="R6" s="238"/>
      <c r="S6" s="238"/>
      <c r="T6" s="238"/>
      <c r="U6" s="238"/>
      <c r="V6" s="238"/>
      <c r="W6" s="238"/>
      <c r="X6" s="238"/>
      <c r="Y6" s="238"/>
      <c r="Z6" s="238"/>
      <c r="AA6" s="238"/>
      <c r="AB6" s="238"/>
      <c r="AC6" s="238"/>
      <c r="AD6" s="238"/>
      <c r="AE6" s="238"/>
      <c r="AF6" s="238"/>
      <c r="AG6" s="238"/>
      <c r="AH6" s="238"/>
      <c r="AI6" s="238"/>
      <c r="AJ6" s="238"/>
      <c r="AK6" s="238"/>
      <c r="AL6" s="238"/>
      <c r="AM6" s="238"/>
      <c r="AN6" s="238"/>
      <c r="AO6" s="238"/>
      <c r="AR6" s="20"/>
      <c r="BE6" s="256"/>
      <c r="BS6" s="17" t="s">
        <v>6</v>
      </c>
    </row>
    <row r="7" spans="1:74" s="1" customFormat="1" ht="12" customHeight="1">
      <c r="B7" s="20"/>
      <c r="D7" s="27" t="s">
        <v>19</v>
      </c>
      <c r="K7" s="25" t="s">
        <v>1</v>
      </c>
      <c r="AK7" s="27" t="s">
        <v>20</v>
      </c>
      <c r="AN7" s="25" t="s">
        <v>1</v>
      </c>
      <c r="AR7" s="20"/>
      <c r="BE7" s="256"/>
      <c r="BS7" s="17" t="s">
        <v>8</v>
      </c>
    </row>
    <row r="8" spans="1:74" s="1" customFormat="1" ht="12" customHeight="1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256"/>
      <c r="BS8" s="17" t="s">
        <v>8</v>
      </c>
    </row>
    <row r="9" spans="1:74" s="1" customFormat="1" ht="14.45" customHeight="1">
      <c r="B9" s="20"/>
      <c r="AR9" s="20"/>
      <c r="BE9" s="256"/>
      <c r="BS9" s="17" t="s">
        <v>8</v>
      </c>
    </row>
    <row r="10" spans="1:74" s="1" customFormat="1" ht="12" customHeight="1">
      <c r="B10" s="20"/>
      <c r="D10" s="27" t="s">
        <v>25</v>
      </c>
      <c r="AK10" s="27" t="s">
        <v>26</v>
      </c>
      <c r="AN10" s="25" t="s">
        <v>1</v>
      </c>
      <c r="AR10" s="20"/>
      <c r="BE10" s="256"/>
      <c r="BS10" s="17" t="s">
        <v>6</v>
      </c>
    </row>
    <row r="11" spans="1:74" s="1" customFormat="1" ht="18.399999999999999" customHeight="1">
      <c r="B11" s="20"/>
      <c r="E11" s="25" t="s">
        <v>27</v>
      </c>
      <c r="AK11" s="27" t="s">
        <v>28</v>
      </c>
      <c r="AN11" s="25" t="s">
        <v>1</v>
      </c>
      <c r="AR11" s="20"/>
      <c r="BE11" s="256"/>
      <c r="BS11" s="17" t="s">
        <v>6</v>
      </c>
    </row>
    <row r="12" spans="1:74" s="1" customFormat="1" ht="6.95" customHeight="1">
      <c r="B12" s="20"/>
      <c r="AR12" s="20"/>
      <c r="BE12" s="256"/>
      <c r="BS12" s="17" t="s">
        <v>8</v>
      </c>
    </row>
    <row r="13" spans="1:74" s="1" customFormat="1" ht="12" customHeight="1">
      <c r="B13" s="20"/>
      <c r="D13" s="27" t="s">
        <v>29</v>
      </c>
      <c r="AK13" s="27" t="s">
        <v>26</v>
      </c>
      <c r="AN13" s="29" t="s">
        <v>30</v>
      </c>
      <c r="AR13" s="20"/>
      <c r="BE13" s="256"/>
      <c r="BS13" s="17" t="s">
        <v>8</v>
      </c>
    </row>
    <row r="14" spans="1:74" ht="12.75">
      <c r="B14" s="20"/>
      <c r="E14" s="250" t="s">
        <v>30</v>
      </c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251"/>
      <c r="R14" s="251"/>
      <c r="S14" s="251"/>
      <c r="T14" s="251"/>
      <c r="U14" s="251"/>
      <c r="V14" s="251"/>
      <c r="W14" s="251"/>
      <c r="X14" s="251"/>
      <c r="Y14" s="251"/>
      <c r="Z14" s="251"/>
      <c r="AA14" s="251"/>
      <c r="AB14" s="251"/>
      <c r="AC14" s="251"/>
      <c r="AD14" s="251"/>
      <c r="AE14" s="251"/>
      <c r="AF14" s="251"/>
      <c r="AG14" s="251"/>
      <c r="AH14" s="251"/>
      <c r="AI14" s="251"/>
      <c r="AJ14" s="251"/>
      <c r="AK14" s="27" t="s">
        <v>28</v>
      </c>
      <c r="AN14" s="29" t="s">
        <v>30</v>
      </c>
      <c r="AR14" s="20"/>
      <c r="BE14" s="256"/>
      <c r="BS14" s="17" t="s">
        <v>8</v>
      </c>
    </row>
    <row r="15" spans="1:74" s="1" customFormat="1" ht="6.95" customHeight="1">
      <c r="B15" s="20"/>
      <c r="AR15" s="20"/>
      <c r="BE15" s="256"/>
      <c r="BS15" s="17" t="s">
        <v>3</v>
      </c>
    </row>
    <row r="16" spans="1:74" s="1" customFormat="1" ht="12" customHeight="1">
      <c r="B16" s="20"/>
      <c r="D16" s="27" t="s">
        <v>31</v>
      </c>
      <c r="AK16" s="27" t="s">
        <v>26</v>
      </c>
      <c r="AN16" s="25" t="s">
        <v>1</v>
      </c>
      <c r="AR16" s="20"/>
      <c r="BE16" s="256"/>
      <c r="BS16" s="17" t="s">
        <v>3</v>
      </c>
    </row>
    <row r="17" spans="1:71" s="1" customFormat="1" ht="18.399999999999999" customHeight="1">
      <c r="B17" s="20"/>
      <c r="E17" s="25" t="s">
        <v>32</v>
      </c>
      <c r="AK17" s="27" t="s">
        <v>28</v>
      </c>
      <c r="AN17" s="25" t="s">
        <v>1</v>
      </c>
      <c r="AR17" s="20"/>
      <c r="BE17" s="256"/>
      <c r="BS17" s="17" t="s">
        <v>33</v>
      </c>
    </row>
    <row r="18" spans="1:71" s="1" customFormat="1" ht="6.95" customHeight="1">
      <c r="B18" s="20"/>
      <c r="AR18" s="20"/>
      <c r="BE18" s="256"/>
      <c r="BS18" s="17" t="s">
        <v>8</v>
      </c>
    </row>
    <row r="19" spans="1:71" s="1" customFormat="1" ht="12" customHeight="1">
      <c r="B19" s="20"/>
      <c r="D19" s="27" t="s">
        <v>34</v>
      </c>
      <c r="AK19" s="27" t="s">
        <v>26</v>
      </c>
      <c r="AN19" s="25" t="s">
        <v>1</v>
      </c>
      <c r="AR19" s="20"/>
      <c r="BE19" s="256"/>
      <c r="BS19" s="17" t="s">
        <v>8</v>
      </c>
    </row>
    <row r="20" spans="1:71" s="1" customFormat="1" ht="18.399999999999999" customHeight="1">
      <c r="B20" s="20"/>
      <c r="E20" s="25" t="s">
        <v>35</v>
      </c>
      <c r="AK20" s="27" t="s">
        <v>28</v>
      </c>
      <c r="AN20" s="25" t="s">
        <v>1</v>
      </c>
      <c r="AR20" s="20"/>
      <c r="BE20" s="256"/>
      <c r="BS20" s="17" t="s">
        <v>33</v>
      </c>
    </row>
    <row r="21" spans="1:71" s="1" customFormat="1" ht="6.95" customHeight="1">
      <c r="B21" s="20"/>
      <c r="AR21" s="20"/>
      <c r="BE21" s="256"/>
    </row>
    <row r="22" spans="1:71" s="1" customFormat="1" ht="12" customHeight="1">
      <c r="B22" s="20"/>
      <c r="D22" s="27" t="s">
        <v>36</v>
      </c>
      <c r="AR22" s="20"/>
      <c r="BE22" s="256"/>
    </row>
    <row r="23" spans="1:71" s="1" customFormat="1" ht="16.5" customHeight="1">
      <c r="B23" s="20"/>
      <c r="E23" s="252" t="s">
        <v>1</v>
      </c>
      <c r="F23" s="252"/>
      <c r="G23" s="252"/>
      <c r="H23" s="252"/>
      <c r="I23" s="252"/>
      <c r="J23" s="252"/>
      <c r="K23" s="252"/>
      <c r="L23" s="252"/>
      <c r="M23" s="252"/>
      <c r="N23" s="252"/>
      <c r="O23" s="252"/>
      <c r="P23" s="252"/>
      <c r="Q23" s="252"/>
      <c r="R23" s="252"/>
      <c r="S23" s="252"/>
      <c r="T23" s="252"/>
      <c r="U23" s="252"/>
      <c r="V23" s="252"/>
      <c r="W23" s="252"/>
      <c r="X23" s="252"/>
      <c r="Y23" s="252"/>
      <c r="Z23" s="252"/>
      <c r="AA23" s="252"/>
      <c r="AB23" s="252"/>
      <c r="AC23" s="252"/>
      <c r="AD23" s="252"/>
      <c r="AE23" s="252"/>
      <c r="AF23" s="252"/>
      <c r="AG23" s="252"/>
      <c r="AH23" s="252"/>
      <c r="AI23" s="252"/>
      <c r="AJ23" s="252"/>
      <c r="AK23" s="252"/>
      <c r="AL23" s="252"/>
      <c r="AM23" s="252"/>
      <c r="AN23" s="252"/>
      <c r="AR23" s="20"/>
      <c r="BE23" s="256"/>
    </row>
    <row r="24" spans="1:71" s="1" customFormat="1" ht="6.95" customHeight="1">
      <c r="B24" s="20"/>
      <c r="AR24" s="20"/>
      <c r="BE24" s="256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56"/>
    </row>
    <row r="26" spans="1:71" s="2" customFormat="1" ht="25.9" customHeight="1">
      <c r="A26" s="32"/>
      <c r="B26" s="33"/>
      <c r="C26" s="32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58">
        <f>ROUND(AG94,0)</f>
        <v>0</v>
      </c>
      <c r="AL26" s="259"/>
      <c r="AM26" s="259"/>
      <c r="AN26" s="259"/>
      <c r="AO26" s="259"/>
      <c r="AP26" s="32"/>
      <c r="AQ26" s="32"/>
      <c r="AR26" s="33"/>
      <c r="BE26" s="256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56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53" t="s">
        <v>38</v>
      </c>
      <c r="M28" s="253"/>
      <c r="N28" s="253"/>
      <c r="O28" s="253"/>
      <c r="P28" s="253"/>
      <c r="Q28" s="32"/>
      <c r="R28" s="32"/>
      <c r="S28" s="32"/>
      <c r="T28" s="32"/>
      <c r="U28" s="32"/>
      <c r="V28" s="32"/>
      <c r="W28" s="253" t="s">
        <v>39</v>
      </c>
      <c r="X28" s="253"/>
      <c r="Y28" s="253"/>
      <c r="Z28" s="253"/>
      <c r="AA28" s="253"/>
      <c r="AB28" s="253"/>
      <c r="AC28" s="253"/>
      <c r="AD28" s="253"/>
      <c r="AE28" s="253"/>
      <c r="AF28" s="32"/>
      <c r="AG28" s="32"/>
      <c r="AH28" s="32"/>
      <c r="AI28" s="32"/>
      <c r="AJ28" s="32"/>
      <c r="AK28" s="253" t="s">
        <v>40</v>
      </c>
      <c r="AL28" s="253"/>
      <c r="AM28" s="253"/>
      <c r="AN28" s="253"/>
      <c r="AO28" s="253"/>
      <c r="AP28" s="32"/>
      <c r="AQ28" s="32"/>
      <c r="AR28" s="33"/>
      <c r="BE28" s="256"/>
    </row>
    <row r="29" spans="1:71" s="3" customFormat="1" ht="14.45" customHeight="1">
      <c r="B29" s="37"/>
      <c r="D29" s="27" t="s">
        <v>41</v>
      </c>
      <c r="F29" s="27" t="s">
        <v>42</v>
      </c>
      <c r="L29" s="229">
        <v>0.21</v>
      </c>
      <c r="M29" s="230"/>
      <c r="N29" s="230"/>
      <c r="O29" s="230"/>
      <c r="P29" s="230"/>
      <c r="W29" s="254">
        <f>ROUND(AZ94, 0)</f>
        <v>0</v>
      </c>
      <c r="X29" s="230"/>
      <c r="Y29" s="230"/>
      <c r="Z29" s="230"/>
      <c r="AA29" s="230"/>
      <c r="AB29" s="230"/>
      <c r="AC29" s="230"/>
      <c r="AD29" s="230"/>
      <c r="AE29" s="230"/>
      <c r="AK29" s="254">
        <f>ROUND(AV94, 0)</f>
        <v>0</v>
      </c>
      <c r="AL29" s="230"/>
      <c r="AM29" s="230"/>
      <c r="AN29" s="230"/>
      <c r="AO29" s="230"/>
      <c r="AR29" s="37"/>
      <c r="BE29" s="257"/>
    </row>
    <row r="30" spans="1:71" s="3" customFormat="1" ht="14.45" customHeight="1">
      <c r="B30" s="37"/>
      <c r="F30" s="27" t="s">
        <v>43</v>
      </c>
      <c r="L30" s="229">
        <v>0.15</v>
      </c>
      <c r="M30" s="230"/>
      <c r="N30" s="230"/>
      <c r="O30" s="230"/>
      <c r="P30" s="230"/>
      <c r="W30" s="254">
        <f>ROUND(BA94, 0)</f>
        <v>0</v>
      </c>
      <c r="X30" s="230"/>
      <c r="Y30" s="230"/>
      <c r="Z30" s="230"/>
      <c r="AA30" s="230"/>
      <c r="AB30" s="230"/>
      <c r="AC30" s="230"/>
      <c r="AD30" s="230"/>
      <c r="AE30" s="230"/>
      <c r="AK30" s="254">
        <f>ROUND(AW94, 0)</f>
        <v>0</v>
      </c>
      <c r="AL30" s="230"/>
      <c r="AM30" s="230"/>
      <c r="AN30" s="230"/>
      <c r="AO30" s="230"/>
      <c r="AR30" s="37"/>
      <c r="BE30" s="257"/>
    </row>
    <row r="31" spans="1:71" s="3" customFormat="1" ht="14.45" hidden="1" customHeight="1">
      <c r="B31" s="37"/>
      <c r="F31" s="27" t="s">
        <v>44</v>
      </c>
      <c r="L31" s="229">
        <v>0.21</v>
      </c>
      <c r="M31" s="230"/>
      <c r="N31" s="230"/>
      <c r="O31" s="230"/>
      <c r="P31" s="230"/>
      <c r="W31" s="254">
        <f>ROUND(BB94, 0)</f>
        <v>0</v>
      </c>
      <c r="X31" s="230"/>
      <c r="Y31" s="230"/>
      <c r="Z31" s="230"/>
      <c r="AA31" s="230"/>
      <c r="AB31" s="230"/>
      <c r="AC31" s="230"/>
      <c r="AD31" s="230"/>
      <c r="AE31" s="230"/>
      <c r="AK31" s="254">
        <v>0</v>
      </c>
      <c r="AL31" s="230"/>
      <c r="AM31" s="230"/>
      <c r="AN31" s="230"/>
      <c r="AO31" s="230"/>
      <c r="AR31" s="37"/>
      <c r="BE31" s="257"/>
    </row>
    <row r="32" spans="1:71" s="3" customFormat="1" ht="14.45" hidden="1" customHeight="1">
      <c r="B32" s="37"/>
      <c r="F32" s="27" t="s">
        <v>45</v>
      </c>
      <c r="L32" s="229">
        <v>0.15</v>
      </c>
      <c r="M32" s="230"/>
      <c r="N32" s="230"/>
      <c r="O32" s="230"/>
      <c r="P32" s="230"/>
      <c r="W32" s="254">
        <f>ROUND(BC94, 0)</f>
        <v>0</v>
      </c>
      <c r="X32" s="230"/>
      <c r="Y32" s="230"/>
      <c r="Z32" s="230"/>
      <c r="AA32" s="230"/>
      <c r="AB32" s="230"/>
      <c r="AC32" s="230"/>
      <c r="AD32" s="230"/>
      <c r="AE32" s="230"/>
      <c r="AK32" s="254">
        <v>0</v>
      </c>
      <c r="AL32" s="230"/>
      <c r="AM32" s="230"/>
      <c r="AN32" s="230"/>
      <c r="AO32" s="230"/>
      <c r="AR32" s="37"/>
      <c r="BE32" s="257"/>
    </row>
    <row r="33" spans="1:57" s="3" customFormat="1" ht="14.45" hidden="1" customHeight="1">
      <c r="B33" s="37"/>
      <c r="F33" s="27" t="s">
        <v>46</v>
      </c>
      <c r="L33" s="229">
        <v>0</v>
      </c>
      <c r="M33" s="230"/>
      <c r="N33" s="230"/>
      <c r="O33" s="230"/>
      <c r="P33" s="230"/>
      <c r="W33" s="254">
        <f>ROUND(BD94, 0)</f>
        <v>0</v>
      </c>
      <c r="X33" s="230"/>
      <c r="Y33" s="230"/>
      <c r="Z33" s="230"/>
      <c r="AA33" s="230"/>
      <c r="AB33" s="230"/>
      <c r="AC33" s="230"/>
      <c r="AD33" s="230"/>
      <c r="AE33" s="230"/>
      <c r="AK33" s="254">
        <v>0</v>
      </c>
      <c r="AL33" s="230"/>
      <c r="AM33" s="230"/>
      <c r="AN33" s="230"/>
      <c r="AO33" s="230"/>
      <c r="AR33" s="37"/>
      <c r="BE33" s="257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56"/>
    </row>
    <row r="35" spans="1:57" s="2" customFormat="1" ht="25.9" customHeight="1">
      <c r="A35" s="32"/>
      <c r="B35" s="33"/>
      <c r="C35" s="38"/>
      <c r="D35" s="39" t="s">
        <v>47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48</v>
      </c>
      <c r="U35" s="40"/>
      <c r="V35" s="40"/>
      <c r="W35" s="40"/>
      <c r="X35" s="233" t="s">
        <v>49</v>
      </c>
      <c r="Y35" s="234"/>
      <c r="Z35" s="234"/>
      <c r="AA35" s="234"/>
      <c r="AB35" s="234"/>
      <c r="AC35" s="40"/>
      <c r="AD35" s="40"/>
      <c r="AE35" s="40"/>
      <c r="AF35" s="40"/>
      <c r="AG35" s="40"/>
      <c r="AH35" s="40"/>
      <c r="AI35" s="40"/>
      <c r="AJ35" s="40"/>
      <c r="AK35" s="235">
        <f>SUM(AK26:AK33)</f>
        <v>0</v>
      </c>
      <c r="AL35" s="234"/>
      <c r="AM35" s="234"/>
      <c r="AN35" s="234"/>
      <c r="AO35" s="236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50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51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52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53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52</v>
      </c>
      <c r="AI60" s="35"/>
      <c r="AJ60" s="35"/>
      <c r="AK60" s="35"/>
      <c r="AL60" s="35"/>
      <c r="AM60" s="45" t="s">
        <v>53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54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55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52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53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52</v>
      </c>
      <c r="AI75" s="35"/>
      <c r="AJ75" s="35"/>
      <c r="AK75" s="35"/>
      <c r="AL75" s="35"/>
      <c r="AM75" s="45" t="s">
        <v>53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56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14</v>
      </c>
      <c r="L84" s="4" t="str">
        <f>K5</f>
        <v>Projektis233</v>
      </c>
      <c r="AR84" s="51"/>
    </row>
    <row r="85" spans="1:91" s="5" customFormat="1" ht="36.950000000000003" customHeight="1">
      <c r="B85" s="52"/>
      <c r="C85" s="53" t="s">
        <v>17</v>
      </c>
      <c r="L85" s="245" t="str">
        <f>K6</f>
        <v>Energetická opatření budovy tělocvičny se zázemím, nábř. J.Wolkera</v>
      </c>
      <c r="M85" s="246"/>
      <c r="N85" s="246"/>
      <c r="O85" s="246"/>
      <c r="P85" s="246"/>
      <c r="Q85" s="246"/>
      <c r="R85" s="246"/>
      <c r="S85" s="246"/>
      <c r="T85" s="246"/>
      <c r="U85" s="246"/>
      <c r="V85" s="246"/>
      <c r="W85" s="246"/>
      <c r="X85" s="246"/>
      <c r="Y85" s="246"/>
      <c r="Z85" s="246"/>
      <c r="AA85" s="246"/>
      <c r="AB85" s="246"/>
      <c r="AC85" s="246"/>
      <c r="AD85" s="246"/>
      <c r="AE85" s="246"/>
      <c r="AF85" s="246"/>
      <c r="AG85" s="246"/>
      <c r="AH85" s="246"/>
      <c r="AI85" s="246"/>
      <c r="AJ85" s="246"/>
      <c r="AK85" s="246"/>
      <c r="AL85" s="246"/>
      <c r="AM85" s="246"/>
      <c r="AN85" s="246"/>
      <c r="AO85" s="246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21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>Nábřeží J.Wolkera, D.K.n.L.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23</v>
      </c>
      <c r="AJ87" s="32"/>
      <c r="AK87" s="32"/>
      <c r="AL87" s="32"/>
      <c r="AM87" s="247" t="str">
        <f>IF(AN8= "","",AN8)</f>
        <v>29. 8. 2019</v>
      </c>
      <c r="AN87" s="247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27.95" customHeight="1">
      <c r="A89" s="32"/>
      <c r="B89" s="33"/>
      <c r="C89" s="27" t="s">
        <v>25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Město Dvůr Králové n.L., náměstí T.G.M. 38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31</v>
      </c>
      <c r="AJ89" s="32"/>
      <c r="AK89" s="32"/>
      <c r="AL89" s="32"/>
      <c r="AM89" s="243" t="str">
        <f>IF(E17="","",E17)</f>
        <v>Projektis spol. s r.o., Legionářská 562, D.K.n.L.</v>
      </c>
      <c r="AN89" s="244"/>
      <c r="AO89" s="244"/>
      <c r="AP89" s="244"/>
      <c r="AQ89" s="32"/>
      <c r="AR89" s="33"/>
      <c r="AS89" s="239" t="s">
        <v>57</v>
      </c>
      <c r="AT89" s="240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29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34</v>
      </c>
      <c r="AJ90" s="32"/>
      <c r="AK90" s="32"/>
      <c r="AL90" s="32"/>
      <c r="AM90" s="243" t="str">
        <f>IF(E20="","",E20)</f>
        <v>ing. V. Švehla</v>
      </c>
      <c r="AN90" s="244"/>
      <c r="AO90" s="244"/>
      <c r="AP90" s="244"/>
      <c r="AQ90" s="32"/>
      <c r="AR90" s="33"/>
      <c r="AS90" s="241"/>
      <c r="AT90" s="242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41"/>
      <c r="AT91" s="242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22" t="s">
        <v>58</v>
      </c>
      <c r="D92" s="223"/>
      <c r="E92" s="223"/>
      <c r="F92" s="223"/>
      <c r="G92" s="223"/>
      <c r="H92" s="60"/>
      <c r="I92" s="224" t="s">
        <v>59</v>
      </c>
      <c r="J92" s="223"/>
      <c r="K92" s="223"/>
      <c r="L92" s="223"/>
      <c r="M92" s="223"/>
      <c r="N92" s="223"/>
      <c r="O92" s="223"/>
      <c r="P92" s="223"/>
      <c r="Q92" s="223"/>
      <c r="R92" s="223"/>
      <c r="S92" s="223"/>
      <c r="T92" s="223"/>
      <c r="U92" s="223"/>
      <c r="V92" s="223"/>
      <c r="W92" s="223"/>
      <c r="X92" s="223"/>
      <c r="Y92" s="223"/>
      <c r="Z92" s="223"/>
      <c r="AA92" s="223"/>
      <c r="AB92" s="223"/>
      <c r="AC92" s="223"/>
      <c r="AD92" s="223"/>
      <c r="AE92" s="223"/>
      <c r="AF92" s="223"/>
      <c r="AG92" s="232" t="s">
        <v>60</v>
      </c>
      <c r="AH92" s="223"/>
      <c r="AI92" s="223"/>
      <c r="AJ92" s="223"/>
      <c r="AK92" s="223"/>
      <c r="AL92" s="223"/>
      <c r="AM92" s="223"/>
      <c r="AN92" s="224" t="s">
        <v>61</v>
      </c>
      <c r="AO92" s="223"/>
      <c r="AP92" s="231"/>
      <c r="AQ92" s="61" t="s">
        <v>62</v>
      </c>
      <c r="AR92" s="33"/>
      <c r="AS92" s="62" t="s">
        <v>63</v>
      </c>
      <c r="AT92" s="63" t="s">
        <v>64</v>
      </c>
      <c r="AU92" s="63" t="s">
        <v>65</v>
      </c>
      <c r="AV92" s="63" t="s">
        <v>66</v>
      </c>
      <c r="AW92" s="63" t="s">
        <v>67</v>
      </c>
      <c r="AX92" s="63" t="s">
        <v>68</v>
      </c>
      <c r="AY92" s="63" t="s">
        <v>69</v>
      </c>
      <c r="AZ92" s="63" t="s">
        <v>70</v>
      </c>
      <c r="BA92" s="63" t="s">
        <v>71</v>
      </c>
      <c r="BB92" s="63" t="s">
        <v>72</v>
      </c>
      <c r="BC92" s="63" t="s">
        <v>73</v>
      </c>
      <c r="BD92" s="64" t="s">
        <v>74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75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27">
        <f>ROUND(SUM(AG95:AG99),0)</f>
        <v>0</v>
      </c>
      <c r="AH94" s="227"/>
      <c r="AI94" s="227"/>
      <c r="AJ94" s="227"/>
      <c r="AK94" s="227"/>
      <c r="AL94" s="227"/>
      <c r="AM94" s="227"/>
      <c r="AN94" s="228">
        <f t="shared" ref="AN94:AN99" si="0">SUM(AG94,AT94)</f>
        <v>0</v>
      </c>
      <c r="AO94" s="228"/>
      <c r="AP94" s="228"/>
      <c r="AQ94" s="72" t="s">
        <v>1</v>
      </c>
      <c r="AR94" s="68"/>
      <c r="AS94" s="73">
        <f>ROUND(SUM(AS95:AS99),0)</f>
        <v>0</v>
      </c>
      <c r="AT94" s="74">
        <f t="shared" ref="AT94:AT99" si="1">ROUND(SUM(AV94:AW94),0)</f>
        <v>0</v>
      </c>
      <c r="AU94" s="75">
        <f>ROUND(SUM(AU95:AU99),5)</f>
        <v>0</v>
      </c>
      <c r="AV94" s="74">
        <f>ROUND(AZ94*L29,0)</f>
        <v>0</v>
      </c>
      <c r="AW94" s="74">
        <f>ROUND(BA94*L30,0)</f>
        <v>0</v>
      </c>
      <c r="AX94" s="74">
        <f>ROUND(BB94*L29,0)</f>
        <v>0</v>
      </c>
      <c r="AY94" s="74">
        <f>ROUND(BC94*L30,0)</f>
        <v>0</v>
      </c>
      <c r="AZ94" s="74">
        <f>ROUND(SUM(AZ95:AZ99),0)</f>
        <v>0</v>
      </c>
      <c r="BA94" s="74">
        <f>ROUND(SUM(BA95:BA99),0)</f>
        <v>0</v>
      </c>
      <c r="BB94" s="74">
        <f>ROUND(SUM(BB95:BB99),0)</f>
        <v>0</v>
      </c>
      <c r="BC94" s="74">
        <f>ROUND(SUM(BC95:BC99),0)</f>
        <v>0</v>
      </c>
      <c r="BD94" s="76">
        <f>ROUND(SUM(BD95:BD99),0)</f>
        <v>0</v>
      </c>
      <c r="BS94" s="77" t="s">
        <v>76</v>
      </c>
      <c r="BT94" s="77" t="s">
        <v>77</v>
      </c>
      <c r="BU94" s="78" t="s">
        <v>78</v>
      </c>
      <c r="BV94" s="77" t="s">
        <v>79</v>
      </c>
      <c r="BW94" s="77" t="s">
        <v>4</v>
      </c>
      <c r="BX94" s="77" t="s">
        <v>80</v>
      </c>
      <c r="CL94" s="77" t="s">
        <v>1</v>
      </c>
    </row>
    <row r="95" spans="1:91" s="7" customFormat="1" ht="16.5" customHeight="1">
      <c r="A95" s="79" t="s">
        <v>81</v>
      </c>
      <c r="B95" s="80"/>
      <c r="C95" s="81"/>
      <c r="D95" s="221" t="s">
        <v>8</v>
      </c>
      <c r="E95" s="221"/>
      <c r="F95" s="221"/>
      <c r="G95" s="221"/>
      <c r="H95" s="221"/>
      <c r="I95" s="82"/>
      <c r="J95" s="221" t="s">
        <v>82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25">
        <f>'1 - SO 01 - Výměna oken'!J30</f>
        <v>0</v>
      </c>
      <c r="AH95" s="226"/>
      <c r="AI95" s="226"/>
      <c r="AJ95" s="226"/>
      <c r="AK95" s="226"/>
      <c r="AL95" s="226"/>
      <c r="AM95" s="226"/>
      <c r="AN95" s="225">
        <f t="shared" si="0"/>
        <v>0</v>
      </c>
      <c r="AO95" s="226"/>
      <c r="AP95" s="226"/>
      <c r="AQ95" s="83" t="s">
        <v>83</v>
      </c>
      <c r="AR95" s="80"/>
      <c r="AS95" s="84">
        <v>0</v>
      </c>
      <c r="AT95" s="85">
        <f t="shared" si="1"/>
        <v>0</v>
      </c>
      <c r="AU95" s="86">
        <f>'1 - SO 01 - Výměna oken'!P125</f>
        <v>0</v>
      </c>
      <c r="AV95" s="85">
        <f>'1 - SO 01 - Výměna oken'!J33</f>
        <v>0</v>
      </c>
      <c r="AW95" s="85">
        <f>'1 - SO 01 - Výměna oken'!J34</f>
        <v>0</v>
      </c>
      <c r="AX95" s="85">
        <f>'1 - SO 01 - Výměna oken'!J35</f>
        <v>0</v>
      </c>
      <c r="AY95" s="85">
        <f>'1 - SO 01 - Výměna oken'!J36</f>
        <v>0</v>
      </c>
      <c r="AZ95" s="85">
        <f>'1 - SO 01 - Výměna oken'!F33</f>
        <v>0</v>
      </c>
      <c r="BA95" s="85">
        <f>'1 - SO 01 - Výměna oken'!F34</f>
        <v>0</v>
      </c>
      <c r="BB95" s="85">
        <f>'1 - SO 01 - Výměna oken'!F35</f>
        <v>0</v>
      </c>
      <c r="BC95" s="85">
        <f>'1 - SO 01 - Výměna oken'!F36</f>
        <v>0</v>
      </c>
      <c r="BD95" s="87">
        <f>'1 - SO 01 - Výměna oken'!F37</f>
        <v>0</v>
      </c>
      <c r="BT95" s="88" t="s">
        <v>8</v>
      </c>
      <c r="BV95" s="88" t="s">
        <v>79</v>
      </c>
      <c r="BW95" s="88" t="s">
        <v>84</v>
      </c>
      <c r="BX95" s="88" t="s">
        <v>4</v>
      </c>
      <c r="CL95" s="88" t="s">
        <v>1</v>
      </c>
      <c r="CM95" s="88" t="s">
        <v>85</v>
      </c>
    </row>
    <row r="96" spans="1:91" s="7" customFormat="1" ht="16.5" customHeight="1">
      <c r="A96" s="79" t="s">
        <v>81</v>
      </c>
      <c r="B96" s="80"/>
      <c r="C96" s="81"/>
      <c r="D96" s="221" t="s">
        <v>85</v>
      </c>
      <c r="E96" s="221"/>
      <c r="F96" s="221"/>
      <c r="G96" s="221"/>
      <c r="H96" s="221"/>
      <c r="I96" s="82"/>
      <c r="J96" s="221" t="s">
        <v>86</v>
      </c>
      <c r="K96" s="221"/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21"/>
      <c r="Z96" s="221"/>
      <c r="AA96" s="221"/>
      <c r="AB96" s="221"/>
      <c r="AC96" s="221"/>
      <c r="AD96" s="221"/>
      <c r="AE96" s="221"/>
      <c r="AF96" s="221"/>
      <c r="AG96" s="225">
        <f>'2 - SO 02 - Zateplení stř...'!J30</f>
        <v>0</v>
      </c>
      <c r="AH96" s="226"/>
      <c r="AI96" s="226"/>
      <c r="AJ96" s="226"/>
      <c r="AK96" s="226"/>
      <c r="AL96" s="226"/>
      <c r="AM96" s="226"/>
      <c r="AN96" s="225">
        <f t="shared" si="0"/>
        <v>0</v>
      </c>
      <c r="AO96" s="226"/>
      <c r="AP96" s="226"/>
      <c r="AQ96" s="83" t="s">
        <v>83</v>
      </c>
      <c r="AR96" s="80"/>
      <c r="AS96" s="84">
        <v>0</v>
      </c>
      <c r="AT96" s="85">
        <f t="shared" si="1"/>
        <v>0</v>
      </c>
      <c r="AU96" s="86">
        <f>'2 - SO 02 - Zateplení stř...'!P126</f>
        <v>0</v>
      </c>
      <c r="AV96" s="85">
        <f>'2 - SO 02 - Zateplení stř...'!J33</f>
        <v>0</v>
      </c>
      <c r="AW96" s="85">
        <f>'2 - SO 02 - Zateplení stř...'!J34</f>
        <v>0</v>
      </c>
      <c r="AX96" s="85">
        <f>'2 - SO 02 - Zateplení stř...'!J35</f>
        <v>0</v>
      </c>
      <c r="AY96" s="85">
        <f>'2 - SO 02 - Zateplení stř...'!J36</f>
        <v>0</v>
      </c>
      <c r="AZ96" s="85">
        <f>'2 - SO 02 - Zateplení stř...'!F33</f>
        <v>0</v>
      </c>
      <c r="BA96" s="85">
        <f>'2 - SO 02 - Zateplení stř...'!F34</f>
        <v>0</v>
      </c>
      <c r="BB96" s="85">
        <f>'2 - SO 02 - Zateplení stř...'!F35</f>
        <v>0</v>
      </c>
      <c r="BC96" s="85">
        <f>'2 - SO 02 - Zateplení stř...'!F36</f>
        <v>0</v>
      </c>
      <c r="BD96" s="87">
        <f>'2 - SO 02 - Zateplení stř...'!F37</f>
        <v>0</v>
      </c>
      <c r="BT96" s="88" t="s">
        <v>8</v>
      </c>
      <c r="BV96" s="88" t="s">
        <v>79</v>
      </c>
      <c r="BW96" s="88" t="s">
        <v>87</v>
      </c>
      <c r="BX96" s="88" t="s">
        <v>4</v>
      </c>
      <c r="CL96" s="88" t="s">
        <v>1</v>
      </c>
      <c r="CM96" s="88" t="s">
        <v>85</v>
      </c>
    </row>
    <row r="97" spans="1:91" s="7" customFormat="1" ht="16.5" customHeight="1">
      <c r="A97" s="79" t="s">
        <v>81</v>
      </c>
      <c r="B97" s="80"/>
      <c r="C97" s="81"/>
      <c r="D97" s="221" t="s">
        <v>88</v>
      </c>
      <c r="E97" s="221"/>
      <c r="F97" s="221"/>
      <c r="G97" s="221"/>
      <c r="H97" s="221"/>
      <c r="I97" s="82"/>
      <c r="J97" s="221" t="s">
        <v>89</v>
      </c>
      <c r="K97" s="221"/>
      <c r="L97" s="221"/>
      <c r="M97" s="221"/>
      <c r="N97" s="221"/>
      <c r="O97" s="221"/>
      <c r="P97" s="221"/>
      <c r="Q97" s="221"/>
      <c r="R97" s="221"/>
      <c r="S97" s="221"/>
      <c r="T97" s="221"/>
      <c r="U97" s="221"/>
      <c r="V97" s="221"/>
      <c r="W97" s="221"/>
      <c r="X97" s="221"/>
      <c r="Y97" s="221"/>
      <c r="Z97" s="221"/>
      <c r="AA97" s="221"/>
      <c r="AB97" s="221"/>
      <c r="AC97" s="221"/>
      <c r="AD97" s="221"/>
      <c r="AE97" s="221"/>
      <c r="AF97" s="221"/>
      <c r="AG97" s="225">
        <f>'3 - SO 03 - Zateplení fasády'!J30</f>
        <v>0</v>
      </c>
      <c r="AH97" s="226"/>
      <c r="AI97" s="226"/>
      <c r="AJ97" s="226"/>
      <c r="AK97" s="226"/>
      <c r="AL97" s="226"/>
      <c r="AM97" s="226"/>
      <c r="AN97" s="225">
        <f t="shared" si="0"/>
        <v>0</v>
      </c>
      <c r="AO97" s="226"/>
      <c r="AP97" s="226"/>
      <c r="AQ97" s="83" t="s">
        <v>83</v>
      </c>
      <c r="AR97" s="80"/>
      <c r="AS97" s="84">
        <v>0</v>
      </c>
      <c r="AT97" s="85">
        <f t="shared" si="1"/>
        <v>0</v>
      </c>
      <c r="AU97" s="86">
        <f>'3 - SO 03 - Zateplení fasády'!P129</f>
        <v>0</v>
      </c>
      <c r="AV97" s="85">
        <f>'3 - SO 03 - Zateplení fasády'!J33</f>
        <v>0</v>
      </c>
      <c r="AW97" s="85">
        <f>'3 - SO 03 - Zateplení fasády'!J34</f>
        <v>0</v>
      </c>
      <c r="AX97" s="85">
        <f>'3 - SO 03 - Zateplení fasády'!J35</f>
        <v>0</v>
      </c>
      <c r="AY97" s="85">
        <f>'3 - SO 03 - Zateplení fasády'!J36</f>
        <v>0</v>
      </c>
      <c r="AZ97" s="85">
        <f>'3 - SO 03 - Zateplení fasády'!F33</f>
        <v>0</v>
      </c>
      <c r="BA97" s="85">
        <f>'3 - SO 03 - Zateplení fasády'!F34</f>
        <v>0</v>
      </c>
      <c r="BB97" s="85">
        <f>'3 - SO 03 - Zateplení fasády'!F35</f>
        <v>0</v>
      </c>
      <c r="BC97" s="85">
        <f>'3 - SO 03 - Zateplení fasády'!F36</f>
        <v>0</v>
      </c>
      <c r="BD97" s="87">
        <f>'3 - SO 03 - Zateplení fasády'!F37</f>
        <v>0</v>
      </c>
      <c r="BT97" s="88" t="s">
        <v>8</v>
      </c>
      <c r="BV97" s="88" t="s">
        <v>79</v>
      </c>
      <c r="BW97" s="88" t="s">
        <v>90</v>
      </c>
      <c r="BX97" s="88" t="s">
        <v>4</v>
      </c>
      <c r="CL97" s="88" t="s">
        <v>1</v>
      </c>
      <c r="CM97" s="88" t="s">
        <v>85</v>
      </c>
    </row>
    <row r="98" spans="1:91" s="7" customFormat="1" ht="16.5" customHeight="1">
      <c r="A98" s="79" t="s">
        <v>81</v>
      </c>
      <c r="B98" s="80"/>
      <c r="C98" s="81"/>
      <c r="D98" s="221" t="s">
        <v>91</v>
      </c>
      <c r="E98" s="221"/>
      <c r="F98" s="221"/>
      <c r="G98" s="221"/>
      <c r="H98" s="221"/>
      <c r="I98" s="82"/>
      <c r="J98" s="221" t="s">
        <v>92</v>
      </c>
      <c r="K98" s="221"/>
      <c r="L98" s="221"/>
      <c r="M98" s="221"/>
      <c r="N98" s="221"/>
      <c r="O98" s="221"/>
      <c r="P98" s="221"/>
      <c r="Q98" s="221"/>
      <c r="R98" s="221"/>
      <c r="S98" s="221"/>
      <c r="T98" s="221"/>
      <c r="U98" s="221"/>
      <c r="V98" s="221"/>
      <c r="W98" s="221"/>
      <c r="X98" s="221"/>
      <c r="Y98" s="221"/>
      <c r="Z98" s="221"/>
      <c r="AA98" s="221"/>
      <c r="AB98" s="221"/>
      <c r="AC98" s="221"/>
      <c r="AD98" s="221"/>
      <c r="AE98" s="221"/>
      <c r="AF98" s="221"/>
      <c r="AG98" s="225">
        <f>'4 - Elektroinstalace - hr...'!J30</f>
        <v>0</v>
      </c>
      <c r="AH98" s="226"/>
      <c r="AI98" s="226"/>
      <c r="AJ98" s="226"/>
      <c r="AK98" s="226"/>
      <c r="AL98" s="226"/>
      <c r="AM98" s="226"/>
      <c r="AN98" s="225">
        <f t="shared" si="0"/>
        <v>0</v>
      </c>
      <c r="AO98" s="226"/>
      <c r="AP98" s="226"/>
      <c r="AQ98" s="83" t="s">
        <v>83</v>
      </c>
      <c r="AR98" s="80"/>
      <c r="AS98" s="84">
        <v>0</v>
      </c>
      <c r="AT98" s="85">
        <f t="shared" si="1"/>
        <v>0</v>
      </c>
      <c r="AU98" s="86">
        <f>'4 - Elektroinstalace - hr...'!P118</f>
        <v>0</v>
      </c>
      <c r="AV98" s="85">
        <f>'4 - Elektroinstalace - hr...'!J33</f>
        <v>0</v>
      </c>
      <c r="AW98" s="85">
        <f>'4 - Elektroinstalace - hr...'!J34</f>
        <v>0</v>
      </c>
      <c r="AX98" s="85">
        <f>'4 - Elektroinstalace - hr...'!J35</f>
        <v>0</v>
      </c>
      <c r="AY98" s="85">
        <f>'4 - Elektroinstalace - hr...'!J36</f>
        <v>0</v>
      </c>
      <c r="AZ98" s="85">
        <f>'4 - Elektroinstalace - hr...'!F33</f>
        <v>0</v>
      </c>
      <c r="BA98" s="85">
        <f>'4 - Elektroinstalace - hr...'!F34</f>
        <v>0</v>
      </c>
      <c r="BB98" s="85">
        <f>'4 - Elektroinstalace - hr...'!F35</f>
        <v>0</v>
      </c>
      <c r="BC98" s="85">
        <f>'4 - Elektroinstalace - hr...'!F36</f>
        <v>0</v>
      </c>
      <c r="BD98" s="87">
        <f>'4 - Elektroinstalace - hr...'!F37</f>
        <v>0</v>
      </c>
      <c r="BT98" s="88" t="s">
        <v>8</v>
      </c>
      <c r="BV98" s="88" t="s">
        <v>79</v>
      </c>
      <c r="BW98" s="88" t="s">
        <v>93</v>
      </c>
      <c r="BX98" s="88" t="s">
        <v>4</v>
      </c>
      <c r="CL98" s="88" t="s">
        <v>1</v>
      </c>
      <c r="CM98" s="88" t="s">
        <v>85</v>
      </c>
    </row>
    <row r="99" spans="1:91" s="7" customFormat="1" ht="16.5" customHeight="1">
      <c r="A99" s="79" t="s">
        <v>81</v>
      </c>
      <c r="B99" s="80"/>
      <c r="C99" s="81"/>
      <c r="D99" s="221" t="s">
        <v>94</v>
      </c>
      <c r="E99" s="221"/>
      <c r="F99" s="221"/>
      <c r="G99" s="221"/>
      <c r="H99" s="221"/>
      <c r="I99" s="82"/>
      <c r="J99" s="221" t="s">
        <v>95</v>
      </c>
      <c r="K99" s="221"/>
      <c r="L99" s="221"/>
      <c r="M99" s="221"/>
      <c r="N99" s="221"/>
      <c r="O99" s="221"/>
      <c r="P99" s="221"/>
      <c r="Q99" s="221"/>
      <c r="R99" s="221"/>
      <c r="S99" s="221"/>
      <c r="T99" s="221"/>
      <c r="U99" s="221"/>
      <c r="V99" s="221"/>
      <c r="W99" s="221"/>
      <c r="X99" s="221"/>
      <c r="Y99" s="221"/>
      <c r="Z99" s="221"/>
      <c r="AA99" s="221"/>
      <c r="AB99" s="221"/>
      <c r="AC99" s="221"/>
      <c r="AD99" s="221"/>
      <c r="AE99" s="221"/>
      <c r="AF99" s="221"/>
      <c r="AG99" s="225">
        <f>'5 - Vedlejší náklady'!J30</f>
        <v>0</v>
      </c>
      <c r="AH99" s="226"/>
      <c r="AI99" s="226"/>
      <c r="AJ99" s="226"/>
      <c r="AK99" s="226"/>
      <c r="AL99" s="226"/>
      <c r="AM99" s="226"/>
      <c r="AN99" s="225">
        <f t="shared" si="0"/>
        <v>0</v>
      </c>
      <c r="AO99" s="226"/>
      <c r="AP99" s="226"/>
      <c r="AQ99" s="83" t="s">
        <v>83</v>
      </c>
      <c r="AR99" s="80"/>
      <c r="AS99" s="89">
        <v>0</v>
      </c>
      <c r="AT99" s="90">
        <f t="shared" si="1"/>
        <v>0</v>
      </c>
      <c r="AU99" s="91">
        <f>'5 - Vedlejší náklady'!P126</f>
        <v>0</v>
      </c>
      <c r="AV99" s="90">
        <f>'5 - Vedlejší náklady'!J33</f>
        <v>0</v>
      </c>
      <c r="AW99" s="90">
        <f>'5 - Vedlejší náklady'!J34</f>
        <v>0</v>
      </c>
      <c r="AX99" s="90">
        <f>'5 - Vedlejší náklady'!J35</f>
        <v>0</v>
      </c>
      <c r="AY99" s="90">
        <f>'5 - Vedlejší náklady'!J36</f>
        <v>0</v>
      </c>
      <c r="AZ99" s="90">
        <f>'5 - Vedlejší náklady'!F33</f>
        <v>0</v>
      </c>
      <c r="BA99" s="90">
        <f>'5 - Vedlejší náklady'!F34</f>
        <v>0</v>
      </c>
      <c r="BB99" s="90">
        <f>'5 - Vedlejší náklady'!F35</f>
        <v>0</v>
      </c>
      <c r="BC99" s="90">
        <f>'5 - Vedlejší náklady'!F36</f>
        <v>0</v>
      </c>
      <c r="BD99" s="92">
        <f>'5 - Vedlejší náklady'!F37</f>
        <v>0</v>
      </c>
      <c r="BT99" s="88" t="s">
        <v>8</v>
      </c>
      <c r="BV99" s="88" t="s">
        <v>79</v>
      </c>
      <c r="BW99" s="88" t="s">
        <v>96</v>
      </c>
      <c r="BX99" s="88" t="s">
        <v>4</v>
      </c>
      <c r="CL99" s="88" t="s">
        <v>1</v>
      </c>
      <c r="CM99" s="88" t="s">
        <v>85</v>
      </c>
    </row>
    <row r="100" spans="1:91" s="2" customFormat="1" ht="30" customHeight="1">
      <c r="A100" s="32"/>
      <c r="B100" s="33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  <c r="AL100" s="32"/>
      <c r="AM100" s="32"/>
      <c r="AN100" s="32"/>
      <c r="AO100" s="32"/>
      <c r="AP100" s="32"/>
      <c r="AQ100" s="32"/>
      <c r="AR100" s="33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</row>
    <row r="101" spans="1:91" s="2" customFormat="1" ht="6.95" customHeight="1">
      <c r="A101" s="32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33"/>
      <c r="AS101" s="32"/>
      <c r="AT101" s="32"/>
      <c r="AU101" s="32"/>
      <c r="AV101" s="32"/>
      <c r="AW101" s="32"/>
      <c r="AX101" s="32"/>
      <c r="AY101" s="32"/>
      <c r="AZ101" s="32"/>
      <c r="BA101" s="32"/>
      <c r="BB101" s="32"/>
      <c r="BC101" s="32"/>
      <c r="BD101" s="32"/>
      <c r="BE101" s="32"/>
    </row>
  </sheetData>
  <mergeCells count="58">
    <mergeCell ref="AK26:AO26"/>
    <mergeCell ref="W29:AE29"/>
    <mergeCell ref="AK29:AO29"/>
    <mergeCell ref="W30:AE30"/>
    <mergeCell ref="AK30:AO30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K31:AO31"/>
    <mergeCell ref="W32:AE32"/>
    <mergeCell ref="AK32:AO32"/>
    <mergeCell ref="W33:AE33"/>
    <mergeCell ref="AK33:AO33"/>
    <mergeCell ref="AN98:AP98"/>
    <mergeCell ref="AG98:AM98"/>
    <mergeCell ref="AN99:AP99"/>
    <mergeCell ref="AG99:AM99"/>
    <mergeCell ref="AG94:AM94"/>
    <mergeCell ref="AN94:AP94"/>
    <mergeCell ref="AN95:AP95"/>
    <mergeCell ref="AG95:AM95"/>
    <mergeCell ref="AN96:AP96"/>
    <mergeCell ref="AG96:AM96"/>
    <mergeCell ref="AN97:AP97"/>
    <mergeCell ref="AG97:AM97"/>
    <mergeCell ref="C92:G92"/>
    <mergeCell ref="I92:AF92"/>
    <mergeCell ref="D95:H95"/>
    <mergeCell ref="J95:AF95"/>
    <mergeCell ref="D96:H96"/>
    <mergeCell ref="J96:AF96"/>
    <mergeCell ref="D97:H97"/>
    <mergeCell ref="J97:AF97"/>
    <mergeCell ref="D98:H98"/>
    <mergeCell ref="J98:AF98"/>
    <mergeCell ref="D99:H99"/>
    <mergeCell ref="J99:AF99"/>
  </mergeCells>
  <hyperlinks>
    <hyperlink ref="A95" location="'1 - SO 01 - Výměna oken'!C2" display="/"/>
    <hyperlink ref="A96" location="'2 - SO 02 - Zateplení stř...'!C2" display="/"/>
    <hyperlink ref="A97" location="'3 - SO 03 - Zateplení fasády'!C2" display="/"/>
    <hyperlink ref="A98" location="'4 - Elektroinstalace - hr...'!C2" display="/"/>
    <hyperlink ref="A99" location="'5 - Vedlejší náklady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8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3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I2" s="93"/>
      <c r="L2" s="237" t="s">
        <v>5</v>
      </c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7" t="s">
        <v>84</v>
      </c>
      <c r="AZ2" s="94" t="s">
        <v>97</v>
      </c>
      <c r="BA2" s="94" t="s">
        <v>98</v>
      </c>
      <c r="BB2" s="94" t="s">
        <v>1</v>
      </c>
      <c r="BC2" s="94" t="s">
        <v>99</v>
      </c>
      <c r="BD2" s="94" t="s">
        <v>85</v>
      </c>
    </row>
    <row r="3" spans="1:56" s="1" customFormat="1" ht="6.95" customHeight="1">
      <c r="B3" s="18"/>
      <c r="C3" s="19"/>
      <c r="D3" s="19"/>
      <c r="E3" s="19"/>
      <c r="F3" s="19"/>
      <c r="G3" s="19"/>
      <c r="H3" s="19"/>
      <c r="I3" s="95"/>
      <c r="J3" s="19"/>
      <c r="K3" s="19"/>
      <c r="L3" s="20"/>
      <c r="AT3" s="17" t="s">
        <v>85</v>
      </c>
    </row>
    <row r="4" spans="1:56" s="1" customFormat="1" ht="24.95" customHeight="1">
      <c r="B4" s="20"/>
      <c r="D4" s="21" t="s">
        <v>100</v>
      </c>
      <c r="I4" s="93"/>
      <c r="L4" s="20"/>
      <c r="M4" s="96" t="s">
        <v>11</v>
      </c>
      <c r="AT4" s="17" t="s">
        <v>3</v>
      </c>
    </row>
    <row r="5" spans="1:56" s="1" customFormat="1" ht="6.95" customHeight="1">
      <c r="B5" s="20"/>
      <c r="I5" s="93"/>
      <c r="L5" s="20"/>
    </row>
    <row r="6" spans="1:56" s="1" customFormat="1" ht="12" customHeight="1">
      <c r="B6" s="20"/>
      <c r="D6" s="27" t="s">
        <v>17</v>
      </c>
      <c r="I6" s="93"/>
      <c r="L6" s="20"/>
    </row>
    <row r="7" spans="1:56" s="1" customFormat="1" ht="16.5" customHeight="1">
      <c r="B7" s="20"/>
      <c r="E7" s="261" t="str">
        <f>'Rekapitulace stavby'!K6</f>
        <v>Energetická opatření budovy tělocvičny se zázemím, nábř. J.Wolkera</v>
      </c>
      <c r="F7" s="262"/>
      <c r="G7" s="262"/>
      <c r="H7" s="262"/>
      <c r="I7" s="93"/>
      <c r="L7" s="20"/>
    </row>
    <row r="8" spans="1:56" s="2" customFormat="1" ht="12" customHeight="1">
      <c r="A8" s="32"/>
      <c r="B8" s="33"/>
      <c r="C8" s="32"/>
      <c r="D8" s="27" t="s">
        <v>101</v>
      </c>
      <c r="E8" s="32"/>
      <c r="F8" s="32"/>
      <c r="G8" s="32"/>
      <c r="H8" s="32"/>
      <c r="I8" s="97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56" s="2" customFormat="1" ht="16.5" customHeight="1">
      <c r="A9" s="32"/>
      <c r="B9" s="33"/>
      <c r="C9" s="32"/>
      <c r="D9" s="32"/>
      <c r="E9" s="245" t="s">
        <v>102</v>
      </c>
      <c r="F9" s="260"/>
      <c r="G9" s="260"/>
      <c r="H9" s="260"/>
      <c r="I9" s="97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56" s="2" customFormat="1">
      <c r="A10" s="32"/>
      <c r="B10" s="33"/>
      <c r="C10" s="32"/>
      <c r="D10" s="32"/>
      <c r="E10" s="32"/>
      <c r="F10" s="32"/>
      <c r="G10" s="32"/>
      <c r="H10" s="32"/>
      <c r="I10" s="97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56" s="2" customFormat="1" ht="12" customHeight="1">
      <c r="A11" s="32"/>
      <c r="B11" s="33"/>
      <c r="C11" s="32"/>
      <c r="D11" s="27" t="s">
        <v>19</v>
      </c>
      <c r="E11" s="32"/>
      <c r="F11" s="25" t="s">
        <v>1</v>
      </c>
      <c r="G11" s="32"/>
      <c r="H11" s="32"/>
      <c r="I11" s="98" t="s">
        <v>20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56" s="2" customFormat="1" ht="12" customHeight="1">
      <c r="A12" s="32"/>
      <c r="B12" s="33"/>
      <c r="C12" s="32"/>
      <c r="D12" s="27" t="s">
        <v>21</v>
      </c>
      <c r="E12" s="32"/>
      <c r="F12" s="25" t="s">
        <v>22</v>
      </c>
      <c r="G12" s="32"/>
      <c r="H12" s="32"/>
      <c r="I12" s="98" t="s">
        <v>23</v>
      </c>
      <c r="J12" s="55" t="str">
        <f>'Rekapitulace stavby'!AN8</f>
        <v>29. 8. 2019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5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7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56" s="2" customFormat="1" ht="12" customHeight="1">
      <c r="A14" s="32"/>
      <c r="B14" s="33"/>
      <c r="C14" s="32"/>
      <c r="D14" s="27" t="s">
        <v>25</v>
      </c>
      <c r="E14" s="32"/>
      <c r="F14" s="32"/>
      <c r="G14" s="32"/>
      <c r="H14" s="32"/>
      <c r="I14" s="98" t="s">
        <v>26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56" s="2" customFormat="1" ht="18" customHeight="1">
      <c r="A15" s="32"/>
      <c r="B15" s="33"/>
      <c r="C15" s="32"/>
      <c r="D15" s="32"/>
      <c r="E15" s="25" t="s">
        <v>27</v>
      </c>
      <c r="F15" s="32"/>
      <c r="G15" s="32"/>
      <c r="H15" s="32"/>
      <c r="I15" s="98" t="s">
        <v>28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5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7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29</v>
      </c>
      <c r="E17" s="32"/>
      <c r="F17" s="32"/>
      <c r="G17" s="32"/>
      <c r="H17" s="32"/>
      <c r="I17" s="98" t="s">
        <v>26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63" t="str">
        <f>'Rekapitulace stavby'!E14</f>
        <v>Vyplň údaj</v>
      </c>
      <c r="F18" s="248"/>
      <c r="G18" s="248"/>
      <c r="H18" s="248"/>
      <c r="I18" s="98" t="s">
        <v>28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7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31</v>
      </c>
      <c r="E20" s="32"/>
      <c r="F20" s="32"/>
      <c r="G20" s="32"/>
      <c r="H20" s="32"/>
      <c r="I20" s="98" t="s">
        <v>26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32</v>
      </c>
      <c r="F21" s="32"/>
      <c r="G21" s="32"/>
      <c r="H21" s="32"/>
      <c r="I21" s="98" t="s">
        <v>28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7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98" t="s">
        <v>26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35</v>
      </c>
      <c r="F24" s="32"/>
      <c r="G24" s="32"/>
      <c r="H24" s="32"/>
      <c r="I24" s="98" t="s">
        <v>28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7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36</v>
      </c>
      <c r="E26" s="32"/>
      <c r="F26" s="32"/>
      <c r="G26" s="32"/>
      <c r="H26" s="32"/>
      <c r="I26" s="97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9"/>
      <c r="B27" s="100"/>
      <c r="C27" s="99"/>
      <c r="D27" s="99"/>
      <c r="E27" s="252" t="s">
        <v>1</v>
      </c>
      <c r="F27" s="252"/>
      <c r="G27" s="252"/>
      <c r="H27" s="252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7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103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104" t="s">
        <v>37</v>
      </c>
      <c r="E30" s="32"/>
      <c r="F30" s="32"/>
      <c r="G30" s="32"/>
      <c r="H30" s="32"/>
      <c r="I30" s="97"/>
      <c r="J30" s="71">
        <f>ROUND(J125, 0)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103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39</v>
      </c>
      <c r="G32" s="32"/>
      <c r="H32" s="32"/>
      <c r="I32" s="105" t="s">
        <v>38</v>
      </c>
      <c r="J32" s="36" t="s">
        <v>40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6" t="s">
        <v>41</v>
      </c>
      <c r="E33" s="27" t="s">
        <v>42</v>
      </c>
      <c r="F33" s="107">
        <f>ROUND((SUM(BE125:BE227)),  0)</f>
        <v>0</v>
      </c>
      <c r="G33" s="32"/>
      <c r="H33" s="32"/>
      <c r="I33" s="108">
        <v>0.21</v>
      </c>
      <c r="J33" s="107">
        <f>ROUND(((SUM(BE125:BE227))*I33),  0)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43</v>
      </c>
      <c r="F34" s="107">
        <f>ROUND((SUM(BF125:BF227)),  0)</f>
        <v>0</v>
      </c>
      <c r="G34" s="32"/>
      <c r="H34" s="32"/>
      <c r="I34" s="108">
        <v>0.15</v>
      </c>
      <c r="J34" s="107">
        <f>ROUND(((SUM(BF125:BF227))*I34),  0)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44</v>
      </c>
      <c r="F35" s="107">
        <f>ROUND((SUM(BG125:BG227)),  0)</f>
        <v>0</v>
      </c>
      <c r="G35" s="32"/>
      <c r="H35" s="32"/>
      <c r="I35" s="108">
        <v>0.21</v>
      </c>
      <c r="J35" s="107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45</v>
      </c>
      <c r="F36" s="107">
        <f>ROUND((SUM(BH125:BH227)),  0)</f>
        <v>0</v>
      </c>
      <c r="G36" s="32"/>
      <c r="H36" s="32"/>
      <c r="I36" s="108">
        <v>0.15</v>
      </c>
      <c r="J36" s="107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46</v>
      </c>
      <c r="F37" s="107">
        <f>ROUND((SUM(BI125:BI227)),  0)</f>
        <v>0</v>
      </c>
      <c r="G37" s="32"/>
      <c r="H37" s="32"/>
      <c r="I37" s="108">
        <v>0</v>
      </c>
      <c r="J37" s="107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7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9"/>
      <c r="D39" s="110" t="s">
        <v>47</v>
      </c>
      <c r="E39" s="60"/>
      <c r="F39" s="60"/>
      <c r="G39" s="111" t="s">
        <v>48</v>
      </c>
      <c r="H39" s="112" t="s">
        <v>49</v>
      </c>
      <c r="I39" s="113"/>
      <c r="J39" s="114">
        <f>SUM(J30:J37)</f>
        <v>0</v>
      </c>
      <c r="K39" s="115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7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93"/>
      <c r="L41" s="20"/>
    </row>
    <row r="42" spans="1:31" s="1" customFormat="1" ht="14.45" customHeight="1">
      <c r="B42" s="20"/>
      <c r="I42" s="93"/>
      <c r="L42" s="20"/>
    </row>
    <row r="43" spans="1:31" s="1" customFormat="1" ht="14.45" customHeight="1">
      <c r="B43" s="20"/>
      <c r="I43" s="93"/>
      <c r="L43" s="20"/>
    </row>
    <row r="44" spans="1:31" s="1" customFormat="1" ht="14.45" customHeight="1">
      <c r="B44" s="20"/>
      <c r="I44" s="93"/>
      <c r="L44" s="20"/>
    </row>
    <row r="45" spans="1:31" s="1" customFormat="1" ht="14.45" customHeight="1">
      <c r="B45" s="20"/>
      <c r="I45" s="93"/>
      <c r="L45" s="20"/>
    </row>
    <row r="46" spans="1:31" s="1" customFormat="1" ht="14.45" customHeight="1">
      <c r="B46" s="20"/>
      <c r="I46" s="93"/>
      <c r="L46" s="20"/>
    </row>
    <row r="47" spans="1:31" s="1" customFormat="1" ht="14.45" customHeight="1">
      <c r="B47" s="20"/>
      <c r="I47" s="93"/>
      <c r="L47" s="20"/>
    </row>
    <row r="48" spans="1:31" s="1" customFormat="1" ht="14.45" customHeight="1">
      <c r="B48" s="20"/>
      <c r="I48" s="93"/>
      <c r="L48" s="20"/>
    </row>
    <row r="49" spans="1:31" s="1" customFormat="1" ht="14.45" customHeight="1">
      <c r="B49" s="20"/>
      <c r="I49" s="93"/>
      <c r="L49" s="20"/>
    </row>
    <row r="50" spans="1:31" s="2" customFormat="1" ht="14.45" customHeight="1">
      <c r="B50" s="42"/>
      <c r="D50" s="43" t="s">
        <v>50</v>
      </c>
      <c r="E50" s="44"/>
      <c r="F50" s="44"/>
      <c r="G50" s="43" t="s">
        <v>51</v>
      </c>
      <c r="H50" s="44"/>
      <c r="I50" s="116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52</v>
      </c>
      <c r="E61" s="35"/>
      <c r="F61" s="117" t="s">
        <v>53</v>
      </c>
      <c r="G61" s="45" t="s">
        <v>52</v>
      </c>
      <c r="H61" s="35"/>
      <c r="I61" s="118"/>
      <c r="J61" s="119" t="s">
        <v>53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54</v>
      </c>
      <c r="E65" s="46"/>
      <c r="F65" s="46"/>
      <c r="G65" s="43" t="s">
        <v>55</v>
      </c>
      <c r="H65" s="46"/>
      <c r="I65" s="120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52</v>
      </c>
      <c r="E76" s="35"/>
      <c r="F76" s="117" t="s">
        <v>53</v>
      </c>
      <c r="G76" s="45" t="s">
        <v>52</v>
      </c>
      <c r="H76" s="35"/>
      <c r="I76" s="118"/>
      <c r="J76" s="119" t="s">
        <v>53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21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22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103</v>
      </c>
      <c r="D82" s="32"/>
      <c r="E82" s="32"/>
      <c r="F82" s="32"/>
      <c r="G82" s="32"/>
      <c r="H82" s="32"/>
      <c r="I82" s="97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7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17</v>
      </c>
      <c r="D84" s="32"/>
      <c r="E84" s="32"/>
      <c r="F84" s="32"/>
      <c r="G84" s="32"/>
      <c r="H84" s="32"/>
      <c r="I84" s="97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61" t="str">
        <f>E7</f>
        <v>Energetická opatření budovy tělocvičny se zázemím, nábř. J.Wolkera</v>
      </c>
      <c r="F85" s="262"/>
      <c r="G85" s="262"/>
      <c r="H85" s="262"/>
      <c r="I85" s="97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101</v>
      </c>
      <c r="D86" s="32"/>
      <c r="E86" s="32"/>
      <c r="F86" s="32"/>
      <c r="G86" s="32"/>
      <c r="H86" s="32"/>
      <c r="I86" s="97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45" t="str">
        <f>E9</f>
        <v>1 - SO 01 - Výměna oken</v>
      </c>
      <c r="F87" s="260"/>
      <c r="G87" s="260"/>
      <c r="H87" s="260"/>
      <c r="I87" s="97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7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21</v>
      </c>
      <c r="D89" s="32"/>
      <c r="E89" s="32"/>
      <c r="F89" s="25" t="str">
        <f>F12</f>
        <v>Nábřeží J.Wolkera, D.K.n.L.</v>
      </c>
      <c r="G89" s="32"/>
      <c r="H89" s="32"/>
      <c r="I89" s="98" t="s">
        <v>23</v>
      </c>
      <c r="J89" s="55" t="str">
        <f>IF(J12="","",J12)</f>
        <v>29. 8. 2019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7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43.15" customHeight="1">
      <c r="A91" s="32"/>
      <c r="B91" s="33"/>
      <c r="C91" s="27" t="s">
        <v>25</v>
      </c>
      <c r="D91" s="32"/>
      <c r="E91" s="32"/>
      <c r="F91" s="25" t="str">
        <f>E15</f>
        <v>Město Dvůr Králové n.L., náměstí T.G.M. 38</v>
      </c>
      <c r="G91" s="32"/>
      <c r="H91" s="32"/>
      <c r="I91" s="98" t="s">
        <v>31</v>
      </c>
      <c r="J91" s="30" t="str">
        <f>E21</f>
        <v>Projektis spol. s r.o., Legionářská 562, D.K.n.L.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29</v>
      </c>
      <c r="D92" s="32"/>
      <c r="E92" s="32"/>
      <c r="F92" s="25" t="str">
        <f>IF(E18="","",E18)</f>
        <v>Vyplň údaj</v>
      </c>
      <c r="G92" s="32"/>
      <c r="H92" s="32"/>
      <c r="I92" s="98" t="s">
        <v>34</v>
      </c>
      <c r="J92" s="30" t="str">
        <f>E24</f>
        <v>ing. V. Švehla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7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23" t="s">
        <v>104</v>
      </c>
      <c r="D94" s="109"/>
      <c r="E94" s="109"/>
      <c r="F94" s="109"/>
      <c r="G94" s="109"/>
      <c r="H94" s="109"/>
      <c r="I94" s="124"/>
      <c r="J94" s="125" t="s">
        <v>105</v>
      </c>
      <c r="K94" s="109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7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6" t="s">
        <v>106</v>
      </c>
      <c r="D96" s="32"/>
      <c r="E96" s="32"/>
      <c r="F96" s="32"/>
      <c r="G96" s="32"/>
      <c r="H96" s="32"/>
      <c r="I96" s="97"/>
      <c r="J96" s="71">
        <f>J125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107</v>
      </c>
    </row>
    <row r="97" spans="1:31" s="9" customFormat="1" ht="24.95" customHeight="1">
      <c r="B97" s="127"/>
      <c r="D97" s="128" t="s">
        <v>108</v>
      </c>
      <c r="E97" s="129"/>
      <c r="F97" s="129"/>
      <c r="G97" s="129"/>
      <c r="H97" s="129"/>
      <c r="I97" s="130"/>
      <c r="J97" s="131">
        <f>J126</f>
        <v>0</v>
      </c>
      <c r="L97" s="127"/>
    </row>
    <row r="98" spans="1:31" s="10" customFormat="1" ht="19.899999999999999" customHeight="1">
      <c r="B98" s="132"/>
      <c r="D98" s="133" t="s">
        <v>109</v>
      </c>
      <c r="E98" s="134"/>
      <c r="F98" s="134"/>
      <c r="G98" s="134"/>
      <c r="H98" s="134"/>
      <c r="I98" s="135"/>
      <c r="J98" s="136">
        <f>J127</f>
        <v>0</v>
      </c>
      <c r="L98" s="132"/>
    </row>
    <row r="99" spans="1:31" s="10" customFormat="1" ht="19.899999999999999" customHeight="1">
      <c r="B99" s="132"/>
      <c r="D99" s="133" t="s">
        <v>110</v>
      </c>
      <c r="E99" s="134"/>
      <c r="F99" s="134"/>
      <c r="G99" s="134"/>
      <c r="H99" s="134"/>
      <c r="I99" s="135"/>
      <c r="J99" s="136">
        <f>J136</f>
        <v>0</v>
      </c>
      <c r="L99" s="132"/>
    </row>
    <row r="100" spans="1:31" s="10" customFormat="1" ht="19.899999999999999" customHeight="1">
      <c r="B100" s="132"/>
      <c r="D100" s="133" t="s">
        <v>111</v>
      </c>
      <c r="E100" s="134"/>
      <c r="F100" s="134"/>
      <c r="G100" s="134"/>
      <c r="H100" s="134"/>
      <c r="I100" s="135"/>
      <c r="J100" s="136">
        <f>J162</f>
        <v>0</v>
      </c>
      <c r="L100" s="132"/>
    </row>
    <row r="101" spans="1:31" s="10" customFormat="1" ht="19.899999999999999" customHeight="1">
      <c r="B101" s="132"/>
      <c r="D101" s="133" t="s">
        <v>112</v>
      </c>
      <c r="E101" s="134"/>
      <c r="F101" s="134"/>
      <c r="G101" s="134"/>
      <c r="H101" s="134"/>
      <c r="I101" s="135"/>
      <c r="J101" s="136">
        <f>J168</f>
        <v>0</v>
      </c>
      <c r="L101" s="132"/>
    </row>
    <row r="102" spans="1:31" s="9" customFormat="1" ht="24.95" customHeight="1">
      <c r="B102" s="127"/>
      <c r="D102" s="128" t="s">
        <v>113</v>
      </c>
      <c r="E102" s="129"/>
      <c r="F102" s="129"/>
      <c r="G102" s="129"/>
      <c r="H102" s="129"/>
      <c r="I102" s="130"/>
      <c r="J102" s="131">
        <f>J170</f>
        <v>0</v>
      </c>
      <c r="L102" s="127"/>
    </row>
    <row r="103" spans="1:31" s="10" customFormat="1" ht="19.899999999999999" customHeight="1">
      <c r="B103" s="132"/>
      <c r="D103" s="133" t="s">
        <v>114</v>
      </c>
      <c r="E103" s="134"/>
      <c r="F103" s="134"/>
      <c r="G103" s="134"/>
      <c r="H103" s="134"/>
      <c r="I103" s="135"/>
      <c r="J103" s="136">
        <f>J171</f>
        <v>0</v>
      </c>
      <c r="L103" s="132"/>
    </row>
    <row r="104" spans="1:31" s="10" customFormat="1" ht="19.899999999999999" customHeight="1">
      <c r="B104" s="132"/>
      <c r="D104" s="133" t="s">
        <v>115</v>
      </c>
      <c r="E104" s="134"/>
      <c r="F104" s="134"/>
      <c r="G104" s="134"/>
      <c r="H104" s="134"/>
      <c r="I104" s="135"/>
      <c r="J104" s="136">
        <f>J219</f>
        <v>0</v>
      </c>
      <c r="L104" s="132"/>
    </row>
    <row r="105" spans="1:31" s="10" customFormat="1" ht="19.899999999999999" customHeight="1">
      <c r="B105" s="132"/>
      <c r="D105" s="133" t="s">
        <v>116</v>
      </c>
      <c r="E105" s="134"/>
      <c r="F105" s="134"/>
      <c r="G105" s="134"/>
      <c r="H105" s="134"/>
      <c r="I105" s="135"/>
      <c r="J105" s="136">
        <f>J225</f>
        <v>0</v>
      </c>
      <c r="L105" s="132"/>
    </row>
    <row r="106" spans="1:31" s="2" customFormat="1" ht="21.75" customHeight="1">
      <c r="A106" s="32"/>
      <c r="B106" s="33"/>
      <c r="C106" s="32"/>
      <c r="D106" s="32"/>
      <c r="E106" s="32"/>
      <c r="F106" s="32"/>
      <c r="G106" s="32"/>
      <c r="H106" s="32"/>
      <c r="I106" s="97"/>
      <c r="J106" s="32"/>
      <c r="K106" s="32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>
      <c r="A107" s="32"/>
      <c r="B107" s="47"/>
      <c r="C107" s="48"/>
      <c r="D107" s="48"/>
      <c r="E107" s="48"/>
      <c r="F107" s="48"/>
      <c r="G107" s="48"/>
      <c r="H107" s="48"/>
      <c r="I107" s="121"/>
      <c r="J107" s="48"/>
      <c r="K107" s="48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11" spans="1:31" s="2" customFormat="1" ht="6.95" customHeight="1">
      <c r="A111" s="32"/>
      <c r="B111" s="49"/>
      <c r="C111" s="50"/>
      <c r="D111" s="50"/>
      <c r="E111" s="50"/>
      <c r="F111" s="50"/>
      <c r="G111" s="50"/>
      <c r="H111" s="50"/>
      <c r="I111" s="122"/>
      <c r="J111" s="50"/>
      <c r="K111" s="50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24.95" customHeight="1">
      <c r="A112" s="32"/>
      <c r="B112" s="33"/>
      <c r="C112" s="21" t="s">
        <v>117</v>
      </c>
      <c r="D112" s="32"/>
      <c r="E112" s="32"/>
      <c r="F112" s="32"/>
      <c r="G112" s="32"/>
      <c r="H112" s="32"/>
      <c r="I112" s="97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2"/>
      <c r="D113" s="32"/>
      <c r="E113" s="32"/>
      <c r="F113" s="32"/>
      <c r="G113" s="32"/>
      <c r="H113" s="32"/>
      <c r="I113" s="97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17</v>
      </c>
      <c r="D114" s="32"/>
      <c r="E114" s="32"/>
      <c r="F114" s="32"/>
      <c r="G114" s="32"/>
      <c r="H114" s="32"/>
      <c r="I114" s="97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6.5" customHeight="1">
      <c r="A115" s="32"/>
      <c r="B115" s="33"/>
      <c r="C115" s="32"/>
      <c r="D115" s="32"/>
      <c r="E115" s="261" t="str">
        <f>E7</f>
        <v>Energetická opatření budovy tělocvičny se zázemím, nábř. J.Wolkera</v>
      </c>
      <c r="F115" s="262"/>
      <c r="G115" s="262"/>
      <c r="H115" s="262"/>
      <c r="I115" s="97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>
      <c r="A116" s="32"/>
      <c r="B116" s="33"/>
      <c r="C116" s="27" t="s">
        <v>101</v>
      </c>
      <c r="D116" s="32"/>
      <c r="E116" s="32"/>
      <c r="F116" s="32"/>
      <c r="G116" s="32"/>
      <c r="H116" s="32"/>
      <c r="I116" s="97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6.5" customHeight="1">
      <c r="A117" s="32"/>
      <c r="B117" s="33"/>
      <c r="C117" s="32"/>
      <c r="D117" s="32"/>
      <c r="E117" s="245" t="str">
        <f>E9</f>
        <v>1 - SO 01 - Výměna oken</v>
      </c>
      <c r="F117" s="260"/>
      <c r="G117" s="260"/>
      <c r="H117" s="260"/>
      <c r="I117" s="97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6.95" customHeight="1">
      <c r="A118" s="32"/>
      <c r="B118" s="33"/>
      <c r="C118" s="32"/>
      <c r="D118" s="32"/>
      <c r="E118" s="32"/>
      <c r="F118" s="32"/>
      <c r="G118" s="32"/>
      <c r="H118" s="32"/>
      <c r="I118" s="97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2" customHeight="1">
      <c r="A119" s="32"/>
      <c r="B119" s="33"/>
      <c r="C119" s="27" t="s">
        <v>21</v>
      </c>
      <c r="D119" s="32"/>
      <c r="E119" s="32"/>
      <c r="F119" s="25" t="str">
        <f>F12</f>
        <v>Nábřeží J.Wolkera, D.K.n.L.</v>
      </c>
      <c r="G119" s="32"/>
      <c r="H119" s="32"/>
      <c r="I119" s="98" t="s">
        <v>23</v>
      </c>
      <c r="J119" s="55" t="str">
        <f>IF(J12="","",J12)</f>
        <v>29. 8. 2019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6.95" customHeight="1">
      <c r="A120" s="32"/>
      <c r="B120" s="33"/>
      <c r="C120" s="32"/>
      <c r="D120" s="32"/>
      <c r="E120" s="32"/>
      <c r="F120" s="32"/>
      <c r="G120" s="32"/>
      <c r="H120" s="32"/>
      <c r="I120" s="97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43.15" customHeight="1">
      <c r="A121" s="32"/>
      <c r="B121" s="33"/>
      <c r="C121" s="27" t="s">
        <v>25</v>
      </c>
      <c r="D121" s="32"/>
      <c r="E121" s="32"/>
      <c r="F121" s="25" t="str">
        <f>E15</f>
        <v>Město Dvůr Králové n.L., náměstí T.G.M. 38</v>
      </c>
      <c r="G121" s="32"/>
      <c r="H121" s="32"/>
      <c r="I121" s="98" t="s">
        <v>31</v>
      </c>
      <c r="J121" s="30" t="str">
        <f>E21</f>
        <v>Projektis spol. s r.o., Legionářská 562, D.K.n.L.</v>
      </c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15.2" customHeight="1">
      <c r="A122" s="32"/>
      <c r="B122" s="33"/>
      <c r="C122" s="27" t="s">
        <v>29</v>
      </c>
      <c r="D122" s="32"/>
      <c r="E122" s="32"/>
      <c r="F122" s="25" t="str">
        <f>IF(E18="","",E18)</f>
        <v>Vyplň údaj</v>
      </c>
      <c r="G122" s="32"/>
      <c r="H122" s="32"/>
      <c r="I122" s="98" t="s">
        <v>34</v>
      </c>
      <c r="J122" s="30" t="str">
        <f>E24</f>
        <v>ing. V. Švehla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2" customFormat="1" ht="10.35" customHeight="1">
      <c r="A123" s="32"/>
      <c r="B123" s="33"/>
      <c r="C123" s="32"/>
      <c r="D123" s="32"/>
      <c r="E123" s="32"/>
      <c r="F123" s="32"/>
      <c r="G123" s="32"/>
      <c r="H123" s="32"/>
      <c r="I123" s="97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5" s="11" customFormat="1" ht="29.25" customHeight="1">
      <c r="A124" s="137"/>
      <c r="B124" s="138"/>
      <c r="C124" s="139" t="s">
        <v>118</v>
      </c>
      <c r="D124" s="140" t="s">
        <v>62</v>
      </c>
      <c r="E124" s="140" t="s">
        <v>58</v>
      </c>
      <c r="F124" s="140" t="s">
        <v>59</v>
      </c>
      <c r="G124" s="140" t="s">
        <v>119</v>
      </c>
      <c r="H124" s="140" t="s">
        <v>120</v>
      </c>
      <c r="I124" s="141" t="s">
        <v>121</v>
      </c>
      <c r="J124" s="140" t="s">
        <v>105</v>
      </c>
      <c r="K124" s="142" t="s">
        <v>122</v>
      </c>
      <c r="L124" s="143"/>
      <c r="M124" s="62" t="s">
        <v>1</v>
      </c>
      <c r="N124" s="63" t="s">
        <v>41</v>
      </c>
      <c r="O124" s="63" t="s">
        <v>123</v>
      </c>
      <c r="P124" s="63" t="s">
        <v>124</v>
      </c>
      <c r="Q124" s="63" t="s">
        <v>125</v>
      </c>
      <c r="R124" s="63" t="s">
        <v>126</v>
      </c>
      <c r="S124" s="63" t="s">
        <v>127</v>
      </c>
      <c r="T124" s="64" t="s">
        <v>128</v>
      </c>
      <c r="U124" s="137"/>
      <c r="V124" s="137"/>
      <c r="W124" s="137"/>
      <c r="X124" s="137"/>
      <c r="Y124" s="137"/>
      <c r="Z124" s="137"/>
      <c r="AA124" s="137"/>
      <c r="AB124" s="137"/>
      <c r="AC124" s="137"/>
      <c r="AD124" s="137"/>
      <c r="AE124" s="137"/>
    </row>
    <row r="125" spans="1:65" s="2" customFormat="1" ht="22.9" customHeight="1">
      <c r="A125" s="32"/>
      <c r="B125" s="33"/>
      <c r="C125" s="69" t="s">
        <v>129</v>
      </c>
      <c r="D125" s="32"/>
      <c r="E125" s="32"/>
      <c r="F125" s="32"/>
      <c r="G125" s="32"/>
      <c r="H125" s="32"/>
      <c r="I125" s="97"/>
      <c r="J125" s="144">
        <f>BK125</f>
        <v>0</v>
      </c>
      <c r="K125" s="32"/>
      <c r="L125" s="33"/>
      <c r="M125" s="65"/>
      <c r="N125" s="56"/>
      <c r="O125" s="66"/>
      <c r="P125" s="145">
        <f>P126+P170</f>
        <v>0</v>
      </c>
      <c r="Q125" s="66"/>
      <c r="R125" s="145">
        <f>R126+R170</f>
        <v>8.2367367976839994</v>
      </c>
      <c r="S125" s="66"/>
      <c r="T125" s="146">
        <f>T126+T170</f>
        <v>8.6970559999999999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7" t="s">
        <v>76</v>
      </c>
      <c r="AU125" s="17" t="s">
        <v>107</v>
      </c>
      <c r="BK125" s="147">
        <f>BK126+BK170</f>
        <v>0</v>
      </c>
    </row>
    <row r="126" spans="1:65" s="12" customFormat="1" ht="25.9" customHeight="1">
      <c r="B126" s="148"/>
      <c r="D126" s="149" t="s">
        <v>76</v>
      </c>
      <c r="E126" s="150" t="s">
        <v>130</v>
      </c>
      <c r="F126" s="150" t="s">
        <v>131</v>
      </c>
      <c r="I126" s="151"/>
      <c r="J126" s="152">
        <f>BK126</f>
        <v>0</v>
      </c>
      <c r="L126" s="148"/>
      <c r="M126" s="153"/>
      <c r="N126" s="154"/>
      <c r="O126" s="154"/>
      <c r="P126" s="155">
        <f>P127+P136+P162+P168</f>
        <v>0</v>
      </c>
      <c r="Q126" s="154"/>
      <c r="R126" s="155">
        <f>R127+R136+R162+R168</f>
        <v>0.56159999999999999</v>
      </c>
      <c r="S126" s="154"/>
      <c r="T126" s="156">
        <f>T127+T136+T162+T168</f>
        <v>8.0975999999999999</v>
      </c>
      <c r="AR126" s="149" t="s">
        <v>8</v>
      </c>
      <c r="AT126" s="157" t="s">
        <v>76</v>
      </c>
      <c r="AU126" s="157" t="s">
        <v>77</v>
      </c>
      <c r="AY126" s="149" t="s">
        <v>132</v>
      </c>
      <c r="BK126" s="158">
        <f>BK127+BK136+BK162+BK168</f>
        <v>0</v>
      </c>
    </row>
    <row r="127" spans="1:65" s="12" customFormat="1" ht="22.9" customHeight="1">
      <c r="B127" s="148"/>
      <c r="D127" s="149" t="s">
        <v>76</v>
      </c>
      <c r="E127" s="159" t="s">
        <v>133</v>
      </c>
      <c r="F127" s="159" t="s">
        <v>134</v>
      </c>
      <c r="I127" s="151"/>
      <c r="J127" s="160">
        <f>BK127</f>
        <v>0</v>
      </c>
      <c r="L127" s="148"/>
      <c r="M127" s="153"/>
      <c r="N127" s="154"/>
      <c r="O127" s="154"/>
      <c r="P127" s="155">
        <f>SUM(P128:P135)</f>
        <v>0</v>
      </c>
      <c r="Q127" s="154"/>
      <c r="R127" s="155">
        <f>SUM(R128:R135)</f>
        <v>0.54791999999999996</v>
      </c>
      <c r="S127" s="154"/>
      <c r="T127" s="156">
        <f>SUM(T128:T135)</f>
        <v>0</v>
      </c>
      <c r="AR127" s="149" t="s">
        <v>8</v>
      </c>
      <c r="AT127" s="157" t="s">
        <v>76</v>
      </c>
      <c r="AU127" s="157" t="s">
        <v>8</v>
      </c>
      <c r="AY127" s="149" t="s">
        <v>132</v>
      </c>
      <c r="BK127" s="158">
        <f>SUM(BK128:BK135)</f>
        <v>0</v>
      </c>
    </row>
    <row r="128" spans="1:65" s="2" customFormat="1" ht="24" customHeight="1">
      <c r="A128" s="32"/>
      <c r="B128" s="161"/>
      <c r="C128" s="162" t="s">
        <v>8</v>
      </c>
      <c r="D128" s="162" t="s">
        <v>135</v>
      </c>
      <c r="E128" s="163" t="s">
        <v>136</v>
      </c>
      <c r="F128" s="164" t="s">
        <v>137</v>
      </c>
      <c r="G128" s="165" t="s">
        <v>138</v>
      </c>
      <c r="H128" s="166">
        <v>365.28</v>
      </c>
      <c r="I128" s="167"/>
      <c r="J128" s="168">
        <f>ROUND(I128*H128,0)</f>
        <v>0</v>
      </c>
      <c r="K128" s="164" t="s">
        <v>139</v>
      </c>
      <c r="L128" s="33"/>
      <c r="M128" s="169" t="s">
        <v>1</v>
      </c>
      <c r="N128" s="170" t="s">
        <v>42</v>
      </c>
      <c r="O128" s="58"/>
      <c r="P128" s="171">
        <f>O128*H128</f>
        <v>0</v>
      </c>
      <c r="Q128" s="171">
        <v>1.5E-3</v>
      </c>
      <c r="R128" s="171">
        <f>Q128*H128</f>
        <v>0.54791999999999996</v>
      </c>
      <c r="S128" s="171">
        <v>0</v>
      </c>
      <c r="T128" s="172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73" t="s">
        <v>91</v>
      </c>
      <c r="AT128" s="173" t="s">
        <v>135</v>
      </c>
      <c r="AU128" s="173" t="s">
        <v>85</v>
      </c>
      <c r="AY128" s="17" t="s">
        <v>132</v>
      </c>
      <c r="BE128" s="174">
        <f>IF(N128="základní",J128,0)</f>
        <v>0</v>
      </c>
      <c r="BF128" s="174">
        <f>IF(N128="snížená",J128,0)</f>
        <v>0</v>
      </c>
      <c r="BG128" s="174">
        <f>IF(N128="zákl. přenesená",J128,0)</f>
        <v>0</v>
      </c>
      <c r="BH128" s="174">
        <f>IF(N128="sníž. přenesená",J128,0)</f>
        <v>0</v>
      </c>
      <c r="BI128" s="174">
        <f>IF(N128="nulová",J128,0)</f>
        <v>0</v>
      </c>
      <c r="BJ128" s="17" t="s">
        <v>8</v>
      </c>
      <c r="BK128" s="174">
        <f>ROUND(I128*H128,0)</f>
        <v>0</v>
      </c>
      <c r="BL128" s="17" t="s">
        <v>91</v>
      </c>
      <c r="BM128" s="173" t="s">
        <v>140</v>
      </c>
    </row>
    <row r="129" spans="1:65" s="13" customFormat="1">
      <c r="B129" s="175"/>
      <c r="D129" s="176" t="s">
        <v>141</v>
      </c>
      <c r="E129" s="177" t="s">
        <v>1</v>
      </c>
      <c r="F129" s="178" t="s">
        <v>142</v>
      </c>
      <c r="H129" s="179">
        <v>43.2</v>
      </c>
      <c r="I129" s="180"/>
      <c r="L129" s="175"/>
      <c r="M129" s="181"/>
      <c r="N129" s="182"/>
      <c r="O129" s="182"/>
      <c r="P129" s="182"/>
      <c r="Q129" s="182"/>
      <c r="R129" s="182"/>
      <c r="S129" s="182"/>
      <c r="T129" s="183"/>
      <c r="AT129" s="177" t="s">
        <v>141</v>
      </c>
      <c r="AU129" s="177" t="s">
        <v>85</v>
      </c>
      <c r="AV129" s="13" t="s">
        <v>85</v>
      </c>
      <c r="AW129" s="13" t="s">
        <v>33</v>
      </c>
      <c r="AX129" s="13" t="s">
        <v>77</v>
      </c>
      <c r="AY129" s="177" t="s">
        <v>132</v>
      </c>
    </row>
    <row r="130" spans="1:65" s="13" customFormat="1">
      <c r="B130" s="175"/>
      <c r="D130" s="176" t="s">
        <v>141</v>
      </c>
      <c r="E130" s="177" t="s">
        <v>1</v>
      </c>
      <c r="F130" s="178" t="s">
        <v>143</v>
      </c>
      <c r="H130" s="179">
        <v>15.6</v>
      </c>
      <c r="I130" s="180"/>
      <c r="L130" s="175"/>
      <c r="M130" s="181"/>
      <c r="N130" s="182"/>
      <c r="O130" s="182"/>
      <c r="P130" s="182"/>
      <c r="Q130" s="182"/>
      <c r="R130" s="182"/>
      <c r="S130" s="182"/>
      <c r="T130" s="183"/>
      <c r="AT130" s="177" t="s">
        <v>141</v>
      </c>
      <c r="AU130" s="177" t="s">
        <v>85</v>
      </c>
      <c r="AV130" s="13" t="s">
        <v>85</v>
      </c>
      <c r="AW130" s="13" t="s">
        <v>33</v>
      </c>
      <c r="AX130" s="13" t="s">
        <v>77</v>
      </c>
      <c r="AY130" s="177" t="s">
        <v>132</v>
      </c>
    </row>
    <row r="131" spans="1:65" s="13" customFormat="1">
      <c r="B131" s="175"/>
      <c r="D131" s="176" t="s">
        <v>141</v>
      </c>
      <c r="E131" s="177" t="s">
        <v>1</v>
      </c>
      <c r="F131" s="178" t="s">
        <v>144</v>
      </c>
      <c r="H131" s="179">
        <v>12.4</v>
      </c>
      <c r="I131" s="180"/>
      <c r="L131" s="175"/>
      <c r="M131" s="181"/>
      <c r="N131" s="182"/>
      <c r="O131" s="182"/>
      <c r="P131" s="182"/>
      <c r="Q131" s="182"/>
      <c r="R131" s="182"/>
      <c r="S131" s="182"/>
      <c r="T131" s="183"/>
      <c r="AT131" s="177" t="s">
        <v>141</v>
      </c>
      <c r="AU131" s="177" t="s">
        <v>85</v>
      </c>
      <c r="AV131" s="13" t="s">
        <v>85</v>
      </c>
      <c r="AW131" s="13" t="s">
        <v>33</v>
      </c>
      <c r="AX131" s="13" t="s">
        <v>77</v>
      </c>
      <c r="AY131" s="177" t="s">
        <v>132</v>
      </c>
    </row>
    <row r="132" spans="1:65" s="13" customFormat="1">
      <c r="B132" s="175"/>
      <c r="D132" s="176" t="s">
        <v>141</v>
      </c>
      <c r="E132" s="177" t="s">
        <v>1</v>
      </c>
      <c r="F132" s="178" t="s">
        <v>145</v>
      </c>
      <c r="H132" s="179">
        <v>259.2</v>
      </c>
      <c r="I132" s="180"/>
      <c r="L132" s="175"/>
      <c r="M132" s="181"/>
      <c r="N132" s="182"/>
      <c r="O132" s="182"/>
      <c r="P132" s="182"/>
      <c r="Q132" s="182"/>
      <c r="R132" s="182"/>
      <c r="S132" s="182"/>
      <c r="T132" s="183"/>
      <c r="AT132" s="177" t="s">
        <v>141</v>
      </c>
      <c r="AU132" s="177" t="s">
        <v>85</v>
      </c>
      <c r="AV132" s="13" t="s">
        <v>85</v>
      </c>
      <c r="AW132" s="13" t="s">
        <v>33</v>
      </c>
      <c r="AX132" s="13" t="s">
        <v>77</v>
      </c>
      <c r="AY132" s="177" t="s">
        <v>132</v>
      </c>
    </row>
    <row r="133" spans="1:65" s="13" customFormat="1">
      <c r="B133" s="175"/>
      <c r="D133" s="176" t="s">
        <v>141</v>
      </c>
      <c r="E133" s="177" t="s">
        <v>1</v>
      </c>
      <c r="F133" s="178" t="s">
        <v>146</v>
      </c>
      <c r="H133" s="179">
        <v>20.88</v>
      </c>
      <c r="I133" s="180"/>
      <c r="L133" s="175"/>
      <c r="M133" s="181"/>
      <c r="N133" s="182"/>
      <c r="O133" s="182"/>
      <c r="P133" s="182"/>
      <c r="Q133" s="182"/>
      <c r="R133" s="182"/>
      <c r="S133" s="182"/>
      <c r="T133" s="183"/>
      <c r="AT133" s="177" t="s">
        <v>141</v>
      </c>
      <c r="AU133" s="177" t="s">
        <v>85</v>
      </c>
      <c r="AV133" s="13" t="s">
        <v>85</v>
      </c>
      <c r="AW133" s="13" t="s">
        <v>33</v>
      </c>
      <c r="AX133" s="13" t="s">
        <v>77</v>
      </c>
      <c r="AY133" s="177" t="s">
        <v>132</v>
      </c>
    </row>
    <row r="134" spans="1:65" s="13" customFormat="1">
      <c r="B134" s="175"/>
      <c r="D134" s="176" t="s">
        <v>141</v>
      </c>
      <c r="E134" s="177" t="s">
        <v>1</v>
      </c>
      <c r="F134" s="178" t="s">
        <v>147</v>
      </c>
      <c r="H134" s="179">
        <v>14</v>
      </c>
      <c r="I134" s="180"/>
      <c r="L134" s="175"/>
      <c r="M134" s="181"/>
      <c r="N134" s="182"/>
      <c r="O134" s="182"/>
      <c r="P134" s="182"/>
      <c r="Q134" s="182"/>
      <c r="R134" s="182"/>
      <c r="S134" s="182"/>
      <c r="T134" s="183"/>
      <c r="AT134" s="177" t="s">
        <v>141</v>
      </c>
      <c r="AU134" s="177" t="s">
        <v>85</v>
      </c>
      <c r="AV134" s="13" t="s">
        <v>85</v>
      </c>
      <c r="AW134" s="13" t="s">
        <v>33</v>
      </c>
      <c r="AX134" s="13" t="s">
        <v>77</v>
      </c>
      <c r="AY134" s="177" t="s">
        <v>132</v>
      </c>
    </row>
    <row r="135" spans="1:65" s="14" customFormat="1">
      <c r="B135" s="184"/>
      <c r="D135" s="176" t="s">
        <v>141</v>
      </c>
      <c r="E135" s="185" t="s">
        <v>1</v>
      </c>
      <c r="F135" s="186" t="s">
        <v>148</v>
      </c>
      <c r="H135" s="187">
        <v>365.28</v>
      </c>
      <c r="I135" s="188"/>
      <c r="L135" s="184"/>
      <c r="M135" s="189"/>
      <c r="N135" s="190"/>
      <c r="O135" s="190"/>
      <c r="P135" s="190"/>
      <c r="Q135" s="190"/>
      <c r="R135" s="190"/>
      <c r="S135" s="190"/>
      <c r="T135" s="191"/>
      <c r="AT135" s="185" t="s">
        <v>141</v>
      </c>
      <c r="AU135" s="185" t="s">
        <v>85</v>
      </c>
      <c r="AV135" s="14" t="s">
        <v>88</v>
      </c>
      <c r="AW135" s="14" t="s">
        <v>33</v>
      </c>
      <c r="AX135" s="14" t="s">
        <v>8</v>
      </c>
      <c r="AY135" s="185" t="s">
        <v>132</v>
      </c>
    </row>
    <row r="136" spans="1:65" s="12" customFormat="1" ht="22.9" customHeight="1">
      <c r="B136" s="148"/>
      <c r="D136" s="149" t="s">
        <v>76</v>
      </c>
      <c r="E136" s="159" t="s">
        <v>149</v>
      </c>
      <c r="F136" s="159" t="s">
        <v>150</v>
      </c>
      <c r="I136" s="151"/>
      <c r="J136" s="160">
        <f>BK136</f>
        <v>0</v>
      </c>
      <c r="L136" s="148"/>
      <c r="M136" s="153"/>
      <c r="N136" s="154"/>
      <c r="O136" s="154"/>
      <c r="P136" s="155">
        <f>SUM(P137:P161)</f>
        <v>0</v>
      </c>
      <c r="Q136" s="154"/>
      <c r="R136" s="155">
        <f>SUM(R137:R161)</f>
        <v>1.3680000000000001E-2</v>
      </c>
      <c r="S136" s="154"/>
      <c r="T136" s="156">
        <f>SUM(T137:T161)</f>
        <v>8.0975999999999999</v>
      </c>
      <c r="AR136" s="149" t="s">
        <v>8</v>
      </c>
      <c r="AT136" s="157" t="s">
        <v>76</v>
      </c>
      <c r="AU136" s="157" t="s">
        <v>8</v>
      </c>
      <c r="AY136" s="149" t="s">
        <v>132</v>
      </c>
      <c r="BK136" s="158">
        <f>SUM(BK137:BK161)</f>
        <v>0</v>
      </c>
    </row>
    <row r="137" spans="1:65" s="2" customFormat="1" ht="24" customHeight="1">
      <c r="A137" s="32"/>
      <c r="B137" s="161"/>
      <c r="C137" s="162" t="s">
        <v>85</v>
      </c>
      <c r="D137" s="162" t="s">
        <v>135</v>
      </c>
      <c r="E137" s="163" t="s">
        <v>151</v>
      </c>
      <c r="F137" s="164" t="s">
        <v>152</v>
      </c>
      <c r="G137" s="165" t="s">
        <v>153</v>
      </c>
      <c r="H137" s="166">
        <v>576</v>
      </c>
      <c r="I137" s="167"/>
      <c r="J137" s="168">
        <f>ROUND(I137*H137,0)</f>
        <v>0</v>
      </c>
      <c r="K137" s="164" t="s">
        <v>139</v>
      </c>
      <c r="L137" s="33"/>
      <c r="M137" s="169" t="s">
        <v>1</v>
      </c>
      <c r="N137" s="170" t="s">
        <v>42</v>
      </c>
      <c r="O137" s="58"/>
      <c r="P137" s="171">
        <f>O137*H137</f>
        <v>0</v>
      </c>
      <c r="Q137" s="171">
        <v>0</v>
      </c>
      <c r="R137" s="171">
        <f>Q137*H137</f>
        <v>0</v>
      </c>
      <c r="S137" s="171">
        <v>0</v>
      </c>
      <c r="T137" s="172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73" t="s">
        <v>91</v>
      </c>
      <c r="AT137" s="173" t="s">
        <v>135</v>
      </c>
      <c r="AU137" s="173" t="s">
        <v>85</v>
      </c>
      <c r="AY137" s="17" t="s">
        <v>132</v>
      </c>
      <c r="BE137" s="174">
        <f>IF(N137="základní",J137,0)</f>
        <v>0</v>
      </c>
      <c r="BF137" s="174">
        <f>IF(N137="snížená",J137,0)</f>
        <v>0</v>
      </c>
      <c r="BG137" s="174">
        <f>IF(N137="zákl. přenesená",J137,0)</f>
        <v>0</v>
      </c>
      <c r="BH137" s="174">
        <f>IF(N137="sníž. přenesená",J137,0)</f>
        <v>0</v>
      </c>
      <c r="BI137" s="174">
        <f>IF(N137="nulová",J137,0)</f>
        <v>0</v>
      </c>
      <c r="BJ137" s="17" t="s">
        <v>8</v>
      </c>
      <c r="BK137" s="174">
        <f>ROUND(I137*H137,0)</f>
        <v>0</v>
      </c>
      <c r="BL137" s="17" t="s">
        <v>91</v>
      </c>
      <c r="BM137" s="173" t="s">
        <v>154</v>
      </c>
    </row>
    <row r="138" spans="1:65" s="13" customFormat="1">
      <c r="B138" s="175"/>
      <c r="D138" s="176" t="s">
        <v>141</v>
      </c>
      <c r="E138" s="177" t="s">
        <v>1</v>
      </c>
      <c r="F138" s="178" t="s">
        <v>155</v>
      </c>
      <c r="H138" s="179">
        <v>576</v>
      </c>
      <c r="I138" s="180"/>
      <c r="L138" s="175"/>
      <c r="M138" s="181"/>
      <c r="N138" s="182"/>
      <c r="O138" s="182"/>
      <c r="P138" s="182"/>
      <c r="Q138" s="182"/>
      <c r="R138" s="182"/>
      <c r="S138" s="182"/>
      <c r="T138" s="183"/>
      <c r="AT138" s="177" t="s">
        <v>141</v>
      </c>
      <c r="AU138" s="177" t="s">
        <v>85</v>
      </c>
      <c r="AV138" s="13" t="s">
        <v>85</v>
      </c>
      <c r="AW138" s="13" t="s">
        <v>33</v>
      </c>
      <c r="AX138" s="13" t="s">
        <v>77</v>
      </c>
      <c r="AY138" s="177" t="s">
        <v>132</v>
      </c>
    </row>
    <row r="139" spans="1:65" s="14" customFormat="1">
      <c r="B139" s="184"/>
      <c r="D139" s="176" t="s">
        <v>141</v>
      </c>
      <c r="E139" s="185" t="s">
        <v>97</v>
      </c>
      <c r="F139" s="186" t="s">
        <v>148</v>
      </c>
      <c r="H139" s="187">
        <v>576</v>
      </c>
      <c r="I139" s="188"/>
      <c r="L139" s="184"/>
      <c r="M139" s="189"/>
      <c r="N139" s="190"/>
      <c r="O139" s="190"/>
      <c r="P139" s="190"/>
      <c r="Q139" s="190"/>
      <c r="R139" s="190"/>
      <c r="S139" s="190"/>
      <c r="T139" s="191"/>
      <c r="AT139" s="185" t="s">
        <v>141</v>
      </c>
      <c r="AU139" s="185" t="s">
        <v>85</v>
      </c>
      <c r="AV139" s="14" t="s">
        <v>88</v>
      </c>
      <c r="AW139" s="14" t="s">
        <v>33</v>
      </c>
      <c r="AX139" s="14" t="s">
        <v>8</v>
      </c>
      <c r="AY139" s="185" t="s">
        <v>132</v>
      </c>
    </row>
    <row r="140" spans="1:65" s="2" customFormat="1" ht="24" customHeight="1">
      <c r="A140" s="32"/>
      <c r="B140" s="161"/>
      <c r="C140" s="162" t="s">
        <v>88</v>
      </c>
      <c r="D140" s="162" t="s">
        <v>135</v>
      </c>
      <c r="E140" s="163" t="s">
        <v>156</v>
      </c>
      <c r="F140" s="164" t="s">
        <v>157</v>
      </c>
      <c r="G140" s="165" t="s">
        <v>153</v>
      </c>
      <c r="H140" s="166">
        <v>5760</v>
      </c>
      <c r="I140" s="167"/>
      <c r="J140" s="168">
        <f>ROUND(I140*H140,0)</f>
        <v>0</v>
      </c>
      <c r="K140" s="164" t="s">
        <v>139</v>
      </c>
      <c r="L140" s="33"/>
      <c r="M140" s="169" t="s">
        <v>1</v>
      </c>
      <c r="N140" s="170" t="s">
        <v>42</v>
      </c>
      <c r="O140" s="58"/>
      <c r="P140" s="171">
        <f>O140*H140</f>
        <v>0</v>
      </c>
      <c r="Q140" s="171">
        <v>0</v>
      </c>
      <c r="R140" s="171">
        <f>Q140*H140</f>
        <v>0</v>
      </c>
      <c r="S140" s="171">
        <v>0</v>
      </c>
      <c r="T140" s="172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73" t="s">
        <v>91</v>
      </c>
      <c r="AT140" s="173" t="s">
        <v>135</v>
      </c>
      <c r="AU140" s="173" t="s">
        <v>85</v>
      </c>
      <c r="AY140" s="17" t="s">
        <v>132</v>
      </c>
      <c r="BE140" s="174">
        <f>IF(N140="základní",J140,0)</f>
        <v>0</v>
      </c>
      <c r="BF140" s="174">
        <f>IF(N140="snížená",J140,0)</f>
        <v>0</v>
      </c>
      <c r="BG140" s="174">
        <f>IF(N140="zákl. přenesená",J140,0)</f>
        <v>0</v>
      </c>
      <c r="BH140" s="174">
        <f>IF(N140="sníž. přenesená",J140,0)</f>
        <v>0</v>
      </c>
      <c r="BI140" s="174">
        <f>IF(N140="nulová",J140,0)</f>
        <v>0</v>
      </c>
      <c r="BJ140" s="17" t="s">
        <v>8</v>
      </c>
      <c r="BK140" s="174">
        <f>ROUND(I140*H140,0)</f>
        <v>0</v>
      </c>
      <c r="BL140" s="17" t="s">
        <v>91</v>
      </c>
      <c r="BM140" s="173" t="s">
        <v>158</v>
      </c>
    </row>
    <row r="141" spans="1:65" s="13" customFormat="1">
      <c r="B141" s="175"/>
      <c r="D141" s="176" t="s">
        <v>141</v>
      </c>
      <c r="E141" s="177" t="s">
        <v>1</v>
      </c>
      <c r="F141" s="178" t="s">
        <v>159</v>
      </c>
      <c r="H141" s="179">
        <v>5760</v>
      </c>
      <c r="I141" s="180"/>
      <c r="L141" s="175"/>
      <c r="M141" s="181"/>
      <c r="N141" s="182"/>
      <c r="O141" s="182"/>
      <c r="P141" s="182"/>
      <c r="Q141" s="182"/>
      <c r="R141" s="182"/>
      <c r="S141" s="182"/>
      <c r="T141" s="183"/>
      <c r="AT141" s="177" t="s">
        <v>141</v>
      </c>
      <c r="AU141" s="177" t="s">
        <v>85</v>
      </c>
      <c r="AV141" s="13" t="s">
        <v>85</v>
      </c>
      <c r="AW141" s="13" t="s">
        <v>33</v>
      </c>
      <c r="AX141" s="13" t="s">
        <v>8</v>
      </c>
      <c r="AY141" s="177" t="s">
        <v>132</v>
      </c>
    </row>
    <row r="142" spans="1:65" s="2" customFormat="1" ht="24" customHeight="1">
      <c r="A142" s="32"/>
      <c r="B142" s="161"/>
      <c r="C142" s="162" t="s">
        <v>91</v>
      </c>
      <c r="D142" s="162" t="s">
        <v>135</v>
      </c>
      <c r="E142" s="163" t="s">
        <v>160</v>
      </c>
      <c r="F142" s="164" t="s">
        <v>161</v>
      </c>
      <c r="G142" s="165" t="s">
        <v>153</v>
      </c>
      <c r="H142" s="166">
        <v>576</v>
      </c>
      <c r="I142" s="167"/>
      <c r="J142" s="168">
        <f>ROUND(I142*H142,0)</f>
        <v>0</v>
      </c>
      <c r="K142" s="164" t="s">
        <v>139</v>
      </c>
      <c r="L142" s="33"/>
      <c r="M142" s="169" t="s">
        <v>1</v>
      </c>
      <c r="N142" s="170" t="s">
        <v>42</v>
      </c>
      <c r="O142" s="58"/>
      <c r="P142" s="171">
        <f>O142*H142</f>
        <v>0</v>
      </c>
      <c r="Q142" s="171">
        <v>0</v>
      </c>
      <c r="R142" s="171">
        <f>Q142*H142</f>
        <v>0</v>
      </c>
      <c r="S142" s="171">
        <v>0</v>
      </c>
      <c r="T142" s="172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73" t="s">
        <v>91</v>
      </c>
      <c r="AT142" s="173" t="s">
        <v>135</v>
      </c>
      <c r="AU142" s="173" t="s">
        <v>85</v>
      </c>
      <c r="AY142" s="17" t="s">
        <v>132</v>
      </c>
      <c r="BE142" s="174">
        <f>IF(N142="základní",J142,0)</f>
        <v>0</v>
      </c>
      <c r="BF142" s="174">
        <f>IF(N142="snížená",J142,0)</f>
        <v>0</v>
      </c>
      <c r="BG142" s="174">
        <f>IF(N142="zákl. přenesená",J142,0)</f>
        <v>0</v>
      </c>
      <c r="BH142" s="174">
        <f>IF(N142="sníž. přenesená",J142,0)</f>
        <v>0</v>
      </c>
      <c r="BI142" s="174">
        <f>IF(N142="nulová",J142,0)</f>
        <v>0</v>
      </c>
      <c r="BJ142" s="17" t="s">
        <v>8</v>
      </c>
      <c r="BK142" s="174">
        <f>ROUND(I142*H142,0)</f>
        <v>0</v>
      </c>
      <c r="BL142" s="17" t="s">
        <v>91</v>
      </c>
      <c r="BM142" s="173" t="s">
        <v>162</v>
      </c>
    </row>
    <row r="143" spans="1:65" s="13" customFormat="1">
      <c r="B143" s="175"/>
      <c r="D143" s="176" t="s">
        <v>141</v>
      </c>
      <c r="E143" s="177" t="s">
        <v>1</v>
      </c>
      <c r="F143" s="178" t="s">
        <v>97</v>
      </c>
      <c r="H143" s="179">
        <v>576</v>
      </c>
      <c r="I143" s="180"/>
      <c r="L143" s="175"/>
      <c r="M143" s="181"/>
      <c r="N143" s="182"/>
      <c r="O143" s="182"/>
      <c r="P143" s="182"/>
      <c r="Q143" s="182"/>
      <c r="R143" s="182"/>
      <c r="S143" s="182"/>
      <c r="T143" s="183"/>
      <c r="AT143" s="177" t="s">
        <v>141</v>
      </c>
      <c r="AU143" s="177" t="s">
        <v>85</v>
      </c>
      <c r="AV143" s="13" t="s">
        <v>85</v>
      </c>
      <c r="AW143" s="13" t="s">
        <v>33</v>
      </c>
      <c r="AX143" s="13" t="s">
        <v>8</v>
      </c>
      <c r="AY143" s="177" t="s">
        <v>132</v>
      </c>
    </row>
    <row r="144" spans="1:65" s="2" customFormat="1" ht="16.5" customHeight="1">
      <c r="A144" s="32"/>
      <c r="B144" s="161"/>
      <c r="C144" s="162" t="s">
        <v>94</v>
      </c>
      <c r="D144" s="162" t="s">
        <v>135</v>
      </c>
      <c r="E144" s="163" t="s">
        <v>163</v>
      </c>
      <c r="F144" s="164" t="s">
        <v>164</v>
      </c>
      <c r="G144" s="165" t="s">
        <v>153</v>
      </c>
      <c r="H144" s="166">
        <v>1152</v>
      </c>
      <c r="I144" s="167"/>
      <c r="J144" s="168">
        <f>ROUND(I144*H144,0)</f>
        <v>0</v>
      </c>
      <c r="K144" s="164" t="s">
        <v>139</v>
      </c>
      <c r="L144" s="33"/>
      <c r="M144" s="169" t="s">
        <v>1</v>
      </c>
      <c r="N144" s="170" t="s">
        <v>42</v>
      </c>
      <c r="O144" s="58"/>
      <c r="P144" s="171">
        <f>O144*H144</f>
        <v>0</v>
      </c>
      <c r="Q144" s="171">
        <v>0</v>
      </c>
      <c r="R144" s="171">
        <f>Q144*H144</f>
        <v>0</v>
      </c>
      <c r="S144" s="171">
        <v>0</v>
      </c>
      <c r="T144" s="172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73" t="s">
        <v>91</v>
      </c>
      <c r="AT144" s="173" t="s">
        <v>135</v>
      </c>
      <c r="AU144" s="173" t="s">
        <v>85</v>
      </c>
      <c r="AY144" s="17" t="s">
        <v>132</v>
      </c>
      <c r="BE144" s="174">
        <f>IF(N144="základní",J144,0)</f>
        <v>0</v>
      </c>
      <c r="BF144" s="174">
        <f>IF(N144="snížená",J144,0)</f>
        <v>0</v>
      </c>
      <c r="BG144" s="174">
        <f>IF(N144="zákl. přenesená",J144,0)</f>
        <v>0</v>
      </c>
      <c r="BH144" s="174">
        <f>IF(N144="sníž. přenesená",J144,0)</f>
        <v>0</v>
      </c>
      <c r="BI144" s="174">
        <f>IF(N144="nulová",J144,0)</f>
        <v>0</v>
      </c>
      <c r="BJ144" s="17" t="s">
        <v>8</v>
      </c>
      <c r="BK144" s="174">
        <f>ROUND(I144*H144,0)</f>
        <v>0</v>
      </c>
      <c r="BL144" s="17" t="s">
        <v>91</v>
      </c>
      <c r="BM144" s="173" t="s">
        <v>165</v>
      </c>
    </row>
    <row r="145" spans="1:65" s="13" customFormat="1">
      <c r="B145" s="175"/>
      <c r="D145" s="176" t="s">
        <v>141</v>
      </c>
      <c r="E145" s="177" t="s">
        <v>1</v>
      </c>
      <c r="F145" s="178" t="s">
        <v>166</v>
      </c>
      <c r="H145" s="179">
        <v>648</v>
      </c>
      <c r="I145" s="180"/>
      <c r="L145" s="175"/>
      <c r="M145" s="181"/>
      <c r="N145" s="182"/>
      <c r="O145" s="182"/>
      <c r="P145" s="182"/>
      <c r="Q145" s="182"/>
      <c r="R145" s="182"/>
      <c r="S145" s="182"/>
      <c r="T145" s="183"/>
      <c r="AT145" s="177" t="s">
        <v>141</v>
      </c>
      <c r="AU145" s="177" t="s">
        <v>85</v>
      </c>
      <c r="AV145" s="13" t="s">
        <v>85</v>
      </c>
      <c r="AW145" s="13" t="s">
        <v>33</v>
      </c>
      <c r="AX145" s="13" t="s">
        <v>77</v>
      </c>
      <c r="AY145" s="177" t="s">
        <v>132</v>
      </c>
    </row>
    <row r="146" spans="1:65" s="13" customFormat="1">
      <c r="B146" s="175"/>
      <c r="D146" s="176" t="s">
        <v>141</v>
      </c>
      <c r="E146" s="177" t="s">
        <v>1</v>
      </c>
      <c r="F146" s="178" t="s">
        <v>167</v>
      </c>
      <c r="H146" s="179">
        <v>504</v>
      </c>
      <c r="I146" s="180"/>
      <c r="L146" s="175"/>
      <c r="M146" s="181"/>
      <c r="N146" s="182"/>
      <c r="O146" s="182"/>
      <c r="P146" s="182"/>
      <c r="Q146" s="182"/>
      <c r="R146" s="182"/>
      <c r="S146" s="182"/>
      <c r="T146" s="183"/>
      <c r="AT146" s="177" t="s">
        <v>141</v>
      </c>
      <c r="AU146" s="177" t="s">
        <v>85</v>
      </c>
      <c r="AV146" s="13" t="s">
        <v>85</v>
      </c>
      <c r="AW146" s="13" t="s">
        <v>33</v>
      </c>
      <c r="AX146" s="13" t="s">
        <v>77</v>
      </c>
      <c r="AY146" s="177" t="s">
        <v>132</v>
      </c>
    </row>
    <row r="147" spans="1:65" s="14" customFormat="1">
      <c r="B147" s="184"/>
      <c r="D147" s="176" t="s">
        <v>141</v>
      </c>
      <c r="E147" s="185" t="s">
        <v>1</v>
      </c>
      <c r="F147" s="186" t="s">
        <v>148</v>
      </c>
      <c r="H147" s="187">
        <v>1152</v>
      </c>
      <c r="I147" s="188"/>
      <c r="L147" s="184"/>
      <c r="M147" s="189"/>
      <c r="N147" s="190"/>
      <c r="O147" s="190"/>
      <c r="P147" s="190"/>
      <c r="Q147" s="190"/>
      <c r="R147" s="190"/>
      <c r="S147" s="190"/>
      <c r="T147" s="191"/>
      <c r="AT147" s="185" t="s">
        <v>141</v>
      </c>
      <c r="AU147" s="185" t="s">
        <v>85</v>
      </c>
      <c r="AV147" s="14" t="s">
        <v>88</v>
      </c>
      <c r="AW147" s="14" t="s">
        <v>33</v>
      </c>
      <c r="AX147" s="14" t="s">
        <v>8</v>
      </c>
      <c r="AY147" s="185" t="s">
        <v>132</v>
      </c>
    </row>
    <row r="148" spans="1:65" s="2" customFormat="1" ht="16.5" customHeight="1">
      <c r="A148" s="32"/>
      <c r="B148" s="161"/>
      <c r="C148" s="162" t="s">
        <v>133</v>
      </c>
      <c r="D148" s="162" t="s">
        <v>135</v>
      </c>
      <c r="E148" s="163" t="s">
        <v>168</v>
      </c>
      <c r="F148" s="164" t="s">
        <v>169</v>
      </c>
      <c r="G148" s="165" t="s">
        <v>153</v>
      </c>
      <c r="H148" s="166">
        <v>1152</v>
      </c>
      <c r="I148" s="167"/>
      <c r="J148" s="168">
        <f>ROUND(I148*H148,0)</f>
        <v>0</v>
      </c>
      <c r="K148" s="164" t="s">
        <v>139</v>
      </c>
      <c r="L148" s="33"/>
      <c r="M148" s="169" t="s">
        <v>1</v>
      </c>
      <c r="N148" s="170" t="s">
        <v>42</v>
      </c>
      <c r="O148" s="58"/>
      <c r="P148" s="171">
        <f>O148*H148</f>
        <v>0</v>
      </c>
      <c r="Q148" s="171">
        <v>1.1875000000000001E-5</v>
      </c>
      <c r="R148" s="171">
        <f>Q148*H148</f>
        <v>1.3680000000000001E-2</v>
      </c>
      <c r="S148" s="171">
        <v>0</v>
      </c>
      <c r="T148" s="172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3" t="s">
        <v>91</v>
      </c>
      <c r="AT148" s="173" t="s">
        <v>135</v>
      </c>
      <c r="AU148" s="173" t="s">
        <v>85</v>
      </c>
      <c r="AY148" s="17" t="s">
        <v>132</v>
      </c>
      <c r="BE148" s="174">
        <f>IF(N148="základní",J148,0)</f>
        <v>0</v>
      </c>
      <c r="BF148" s="174">
        <f>IF(N148="snížená",J148,0)</f>
        <v>0</v>
      </c>
      <c r="BG148" s="174">
        <f>IF(N148="zákl. přenesená",J148,0)</f>
        <v>0</v>
      </c>
      <c r="BH148" s="174">
        <f>IF(N148="sníž. přenesená",J148,0)</f>
        <v>0</v>
      </c>
      <c r="BI148" s="174">
        <f>IF(N148="nulová",J148,0)</f>
        <v>0</v>
      </c>
      <c r="BJ148" s="17" t="s">
        <v>8</v>
      </c>
      <c r="BK148" s="174">
        <f>ROUND(I148*H148,0)</f>
        <v>0</v>
      </c>
      <c r="BL148" s="17" t="s">
        <v>91</v>
      </c>
      <c r="BM148" s="173" t="s">
        <v>170</v>
      </c>
    </row>
    <row r="149" spans="1:65" s="13" customFormat="1">
      <c r="B149" s="175"/>
      <c r="D149" s="176" t="s">
        <v>141</v>
      </c>
      <c r="E149" s="177" t="s">
        <v>1</v>
      </c>
      <c r="F149" s="178" t="s">
        <v>166</v>
      </c>
      <c r="H149" s="179">
        <v>648</v>
      </c>
      <c r="I149" s="180"/>
      <c r="L149" s="175"/>
      <c r="M149" s="181"/>
      <c r="N149" s="182"/>
      <c r="O149" s="182"/>
      <c r="P149" s="182"/>
      <c r="Q149" s="182"/>
      <c r="R149" s="182"/>
      <c r="S149" s="182"/>
      <c r="T149" s="183"/>
      <c r="AT149" s="177" t="s">
        <v>141</v>
      </c>
      <c r="AU149" s="177" t="s">
        <v>85</v>
      </c>
      <c r="AV149" s="13" t="s">
        <v>85</v>
      </c>
      <c r="AW149" s="13" t="s">
        <v>33</v>
      </c>
      <c r="AX149" s="13" t="s">
        <v>77</v>
      </c>
      <c r="AY149" s="177" t="s">
        <v>132</v>
      </c>
    </row>
    <row r="150" spans="1:65" s="13" customFormat="1">
      <c r="B150" s="175"/>
      <c r="D150" s="176" t="s">
        <v>141</v>
      </c>
      <c r="E150" s="177" t="s">
        <v>1</v>
      </c>
      <c r="F150" s="178" t="s">
        <v>167</v>
      </c>
      <c r="H150" s="179">
        <v>504</v>
      </c>
      <c r="I150" s="180"/>
      <c r="L150" s="175"/>
      <c r="M150" s="181"/>
      <c r="N150" s="182"/>
      <c r="O150" s="182"/>
      <c r="P150" s="182"/>
      <c r="Q150" s="182"/>
      <c r="R150" s="182"/>
      <c r="S150" s="182"/>
      <c r="T150" s="183"/>
      <c r="AT150" s="177" t="s">
        <v>141</v>
      </c>
      <c r="AU150" s="177" t="s">
        <v>85</v>
      </c>
      <c r="AV150" s="13" t="s">
        <v>85</v>
      </c>
      <c r="AW150" s="13" t="s">
        <v>33</v>
      </c>
      <c r="AX150" s="13" t="s">
        <v>77</v>
      </c>
      <c r="AY150" s="177" t="s">
        <v>132</v>
      </c>
    </row>
    <row r="151" spans="1:65" s="14" customFormat="1">
      <c r="B151" s="184"/>
      <c r="D151" s="176" t="s">
        <v>141</v>
      </c>
      <c r="E151" s="185" t="s">
        <v>1</v>
      </c>
      <c r="F151" s="186" t="s">
        <v>148</v>
      </c>
      <c r="H151" s="187">
        <v>1152</v>
      </c>
      <c r="I151" s="188"/>
      <c r="L151" s="184"/>
      <c r="M151" s="189"/>
      <c r="N151" s="190"/>
      <c r="O151" s="190"/>
      <c r="P151" s="190"/>
      <c r="Q151" s="190"/>
      <c r="R151" s="190"/>
      <c r="S151" s="190"/>
      <c r="T151" s="191"/>
      <c r="AT151" s="185" t="s">
        <v>141</v>
      </c>
      <c r="AU151" s="185" t="s">
        <v>85</v>
      </c>
      <c r="AV151" s="14" t="s">
        <v>88</v>
      </c>
      <c r="AW151" s="14" t="s">
        <v>33</v>
      </c>
      <c r="AX151" s="14" t="s">
        <v>8</v>
      </c>
      <c r="AY151" s="185" t="s">
        <v>132</v>
      </c>
    </row>
    <row r="152" spans="1:65" s="2" customFormat="1" ht="24" customHeight="1">
      <c r="A152" s="32"/>
      <c r="B152" s="161"/>
      <c r="C152" s="162" t="s">
        <v>171</v>
      </c>
      <c r="D152" s="162" t="s">
        <v>135</v>
      </c>
      <c r="E152" s="163" t="s">
        <v>172</v>
      </c>
      <c r="F152" s="164" t="s">
        <v>173</v>
      </c>
      <c r="G152" s="165" t="s">
        <v>153</v>
      </c>
      <c r="H152" s="166">
        <v>12.96</v>
      </c>
      <c r="I152" s="167"/>
      <c r="J152" s="168">
        <f>ROUND(I152*H152,0)</f>
        <v>0</v>
      </c>
      <c r="K152" s="164" t="s">
        <v>139</v>
      </c>
      <c r="L152" s="33"/>
      <c r="M152" s="169" t="s">
        <v>1</v>
      </c>
      <c r="N152" s="170" t="s">
        <v>42</v>
      </c>
      <c r="O152" s="58"/>
      <c r="P152" s="171">
        <f>O152*H152</f>
        <v>0</v>
      </c>
      <c r="Q152" s="171">
        <v>0</v>
      </c>
      <c r="R152" s="171">
        <f>Q152*H152</f>
        <v>0</v>
      </c>
      <c r="S152" s="171">
        <v>3.7999999999999999E-2</v>
      </c>
      <c r="T152" s="172">
        <f>S152*H152</f>
        <v>0.49248000000000003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73" t="s">
        <v>91</v>
      </c>
      <c r="AT152" s="173" t="s">
        <v>135</v>
      </c>
      <c r="AU152" s="173" t="s">
        <v>85</v>
      </c>
      <c r="AY152" s="17" t="s">
        <v>132</v>
      </c>
      <c r="BE152" s="174">
        <f>IF(N152="základní",J152,0)</f>
        <v>0</v>
      </c>
      <c r="BF152" s="174">
        <f>IF(N152="snížená",J152,0)</f>
        <v>0</v>
      </c>
      <c r="BG152" s="174">
        <f>IF(N152="zákl. přenesená",J152,0)</f>
        <v>0</v>
      </c>
      <c r="BH152" s="174">
        <f>IF(N152="sníž. přenesená",J152,0)</f>
        <v>0</v>
      </c>
      <c r="BI152" s="174">
        <f>IF(N152="nulová",J152,0)</f>
        <v>0</v>
      </c>
      <c r="BJ152" s="17" t="s">
        <v>8</v>
      </c>
      <c r="BK152" s="174">
        <f>ROUND(I152*H152,0)</f>
        <v>0</v>
      </c>
      <c r="BL152" s="17" t="s">
        <v>91</v>
      </c>
      <c r="BM152" s="173" t="s">
        <v>174</v>
      </c>
    </row>
    <row r="153" spans="1:65" s="13" customFormat="1">
      <c r="B153" s="175"/>
      <c r="D153" s="176" t="s">
        <v>141</v>
      </c>
      <c r="E153" s="177" t="s">
        <v>1</v>
      </c>
      <c r="F153" s="178" t="s">
        <v>175</v>
      </c>
      <c r="H153" s="179">
        <v>12.96</v>
      </c>
      <c r="I153" s="180"/>
      <c r="L153" s="175"/>
      <c r="M153" s="181"/>
      <c r="N153" s="182"/>
      <c r="O153" s="182"/>
      <c r="P153" s="182"/>
      <c r="Q153" s="182"/>
      <c r="R153" s="182"/>
      <c r="S153" s="182"/>
      <c r="T153" s="183"/>
      <c r="AT153" s="177" t="s">
        <v>141</v>
      </c>
      <c r="AU153" s="177" t="s">
        <v>85</v>
      </c>
      <c r="AV153" s="13" t="s">
        <v>85</v>
      </c>
      <c r="AW153" s="13" t="s">
        <v>33</v>
      </c>
      <c r="AX153" s="13" t="s">
        <v>8</v>
      </c>
      <c r="AY153" s="177" t="s">
        <v>132</v>
      </c>
    </row>
    <row r="154" spans="1:65" s="2" customFormat="1" ht="24" customHeight="1">
      <c r="A154" s="32"/>
      <c r="B154" s="161"/>
      <c r="C154" s="162" t="s">
        <v>176</v>
      </c>
      <c r="D154" s="162" t="s">
        <v>135</v>
      </c>
      <c r="E154" s="163" t="s">
        <v>177</v>
      </c>
      <c r="F154" s="164" t="s">
        <v>178</v>
      </c>
      <c r="G154" s="165" t="s">
        <v>153</v>
      </c>
      <c r="H154" s="166">
        <v>12</v>
      </c>
      <c r="I154" s="167"/>
      <c r="J154" s="168">
        <f>ROUND(I154*H154,0)</f>
        <v>0</v>
      </c>
      <c r="K154" s="164" t="s">
        <v>139</v>
      </c>
      <c r="L154" s="33"/>
      <c r="M154" s="169" t="s">
        <v>1</v>
      </c>
      <c r="N154" s="170" t="s">
        <v>42</v>
      </c>
      <c r="O154" s="58"/>
      <c r="P154" s="171">
        <f>O154*H154</f>
        <v>0</v>
      </c>
      <c r="Q154" s="171">
        <v>0</v>
      </c>
      <c r="R154" s="171">
        <f>Q154*H154</f>
        <v>0</v>
      </c>
      <c r="S154" s="171">
        <v>3.4000000000000002E-2</v>
      </c>
      <c r="T154" s="172">
        <f>S154*H154</f>
        <v>0.40800000000000003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73" t="s">
        <v>91</v>
      </c>
      <c r="AT154" s="173" t="s">
        <v>135</v>
      </c>
      <c r="AU154" s="173" t="s">
        <v>85</v>
      </c>
      <c r="AY154" s="17" t="s">
        <v>132</v>
      </c>
      <c r="BE154" s="174">
        <f>IF(N154="základní",J154,0)</f>
        <v>0</v>
      </c>
      <c r="BF154" s="174">
        <f>IF(N154="snížená",J154,0)</f>
        <v>0</v>
      </c>
      <c r="BG154" s="174">
        <f>IF(N154="zákl. přenesená",J154,0)</f>
        <v>0</v>
      </c>
      <c r="BH154" s="174">
        <f>IF(N154="sníž. přenesená",J154,0)</f>
        <v>0</v>
      </c>
      <c r="BI154" s="174">
        <f>IF(N154="nulová",J154,0)</f>
        <v>0</v>
      </c>
      <c r="BJ154" s="17" t="s">
        <v>8</v>
      </c>
      <c r="BK154" s="174">
        <f>ROUND(I154*H154,0)</f>
        <v>0</v>
      </c>
      <c r="BL154" s="17" t="s">
        <v>91</v>
      </c>
      <c r="BM154" s="173" t="s">
        <v>179</v>
      </c>
    </row>
    <row r="155" spans="1:65" s="13" customFormat="1">
      <c r="B155" s="175"/>
      <c r="D155" s="176" t="s">
        <v>141</v>
      </c>
      <c r="E155" s="177" t="s">
        <v>1</v>
      </c>
      <c r="F155" s="178" t="s">
        <v>180</v>
      </c>
      <c r="H155" s="179">
        <v>4.8</v>
      </c>
      <c r="I155" s="180"/>
      <c r="L155" s="175"/>
      <c r="M155" s="181"/>
      <c r="N155" s="182"/>
      <c r="O155" s="182"/>
      <c r="P155" s="182"/>
      <c r="Q155" s="182"/>
      <c r="R155" s="182"/>
      <c r="S155" s="182"/>
      <c r="T155" s="183"/>
      <c r="AT155" s="177" t="s">
        <v>141</v>
      </c>
      <c r="AU155" s="177" t="s">
        <v>85</v>
      </c>
      <c r="AV155" s="13" t="s">
        <v>85</v>
      </c>
      <c r="AW155" s="13" t="s">
        <v>33</v>
      </c>
      <c r="AX155" s="13" t="s">
        <v>77</v>
      </c>
      <c r="AY155" s="177" t="s">
        <v>132</v>
      </c>
    </row>
    <row r="156" spans="1:65" s="13" customFormat="1">
      <c r="B156" s="175"/>
      <c r="D156" s="176" t="s">
        <v>141</v>
      </c>
      <c r="E156" s="177" t="s">
        <v>1</v>
      </c>
      <c r="F156" s="178" t="s">
        <v>181</v>
      </c>
      <c r="H156" s="179">
        <v>7.2</v>
      </c>
      <c r="I156" s="180"/>
      <c r="L156" s="175"/>
      <c r="M156" s="181"/>
      <c r="N156" s="182"/>
      <c r="O156" s="182"/>
      <c r="P156" s="182"/>
      <c r="Q156" s="182"/>
      <c r="R156" s="182"/>
      <c r="S156" s="182"/>
      <c r="T156" s="183"/>
      <c r="AT156" s="177" t="s">
        <v>141</v>
      </c>
      <c r="AU156" s="177" t="s">
        <v>85</v>
      </c>
      <c r="AV156" s="13" t="s">
        <v>85</v>
      </c>
      <c r="AW156" s="13" t="s">
        <v>33</v>
      </c>
      <c r="AX156" s="13" t="s">
        <v>77</v>
      </c>
      <c r="AY156" s="177" t="s">
        <v>132</v>
      </c>
    </row>
    <row r="157" spans="1:65" s="14" customFormat="1">
      <c r="B157" s="184"/>
      <c r="D157" s="176" t="s">
        <v>141</v>
      </c>
      <c r="E157" s="185" t="s">
        <v>1</v>
      </c>
      <c r="F157" s="186" t="s">
        <v>148</v>
      </c>
      <c r="H157" s="187">
        <v>12</v>
      </c>
      <c r="I157" s="188"/>
      <c r="L157" s="184"/>
      <c r="M157" s="189"/>
      <c r="N157" s="190"/>
      <c r="O157" s="190"/>
      <c r="P157" s="190"/>
      <c r="Q157" s="190"/>
      <c r="R157" s="190"/>
      <c r="S157" s="190"/>
      <c r="T157" s="191"/>
      <c r="AT157" s="185" t="s">
        <v>141</v>
      </c>
      <c r="AU157" s="185" t="s">
        <v>85</v>
      </c>
      <c r="AV157" s="14" t="s">
        <v>88</v>
      </c>
      <c r="AW157" s="14" t="s">
        <v>33</v>
      </c>
      <c r="AX157" s="14" t="s">
        <v>8</v>
      </c>
      <c r="AY157" s="185" t="s">
        <v>132</v>
      </c>
    </row>
    <row r="158" spans="1:65" s="2" customFormat="1" ht="24" customHeight="1">
      <c r="A158" s="32"/>
      <c r="B158" s="161"/>
      <c r="C158" s="162" t="s">
        <v>149</v>
      </c>
      <c r="D158" s="162" t="s">
        <v>135</v>
      </c>
      <c r="E158" s="163" t="s">
        <v>182</v>
      </c>
      <c r="F158" s="164" t="s">
        <v>183</v>
      </c>
      <c r="G158" s="165" t="s">
        <v>153</v>
      </c>
      <c r="H158" s="166">
        <v>207.36</v>
      </c>
      <c r="I158" s="167"/>
      <c r="J158" s="168">
        <f>ROUND(I158*H158,0)</f>
        <v>0</v>
      </c>
      <c r="K158" s="164" t="s">
        <v>139</v>
      </c>
      <c r="L158" s="33"/>
      <c r="M158" s="169" t="s">
        <v>1</v>
      </c>
      <c r="N158" s="170" t="s">
        <v>42</v>
      </c>
      <c r="O158" s="58"/>
      <c r="P158" s="171">
        <f>O158*H158</f>
        <v>0</v>
      </c>
      <c r="Q158" s="171">
        <v>0</v>
      </c>
      <c r="R158" s="171">
        <f>Q158*H158</f>
        <v>0</v>
      </c>
      <c r="S158" s="171">
        <v>3.2000000000000001E-2</v>
      </c>
      <c r="T158" s="172">
        <f>S158*H158</f>
        <v>6.6355200000000005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73" t="s">
        <v>91</v>
      </c>
      <c r="AT158" s="173" t="s">
        <v>135</v>
      </c>
      <c r="AU158" s="173" t="s">
        <v>85</v>
      </c>
      <c r="AY158" s="17" t="s">
        <v>132</v>
      </c>
      <c r="BE158" s="174">
        <f>IF(N158="základní",J158,0)</f>
        <v>0</v>
      </c>
      <c r="BF158" s="174">
        <f>IF(N158="snížená",J158,0)</f>
        <v>0</v>
      </c>
      <c r="BG158" s="174">
        <f>IF(N158="zákl. přenesená",J158,0)</f>
        <v>0</v>
      </c>
      <c r="BH158" s="174">
        <f>IF(N158="sníž. přenesená",J158,0)</f>
        <v>0</v>
      </c>
      <c r="BI158" s="174">
        <f>IF(N158="nulová",J158,0)</f>
        <v>0</v>
      </c>
      <c r="BJ158" s="17" t="s">
        <v>8</v>
      </c>
      <c r="BK158" s="174">
        <f>ROUND(I158*H158,0)</f>
        <v>0</v>
      </c>
      <c r="BL158" s="17" t="s">
        <v>91</v>
      </c>
      <c r="BM158" s="173" t="s">
        <v>184</v>
      </c>
    </row>
    <row r="159" spans="1:65" s="13" customFormat="1">
      <c r="B159" s="175"/>
      <c r="D159" s="176" t="s">
        <v>141</v>
      </c>
      <c r="E159" s="177" t="s">
        <v>1</v>
      </c>
      <c r="F159" s="178" t="s">
        <v>185</v>
      </c>
      <c r="H159" s="179">
        <v>207.36</v>
      </c>
      <c r="I159" s="180"/>
      <c r="L159" s="175"/>
      <c r="M159" s="181"/>
      <c r="N159" s="182"/>
      <c r="O159" s="182"/>
      <c r="P159" s="182"/>
      <c r="Q159" s="182"/>
      <c r="R159" s="182"/>
      <c r="S159" s="182"/>
      <c r="T159" s="183"/>
      <c r="AT159" s="177" t="s">
        <v>141</v>
      </c>
      <c r="AU159" s="177" t="s">
        <v>85</v>
      </c>
      <c r="AV159" s="13" t="s">
        <v>85</v>
      </c>
      <c r="AW159" s="13" t="s">
        <v>33</v>
      </c>
      <c r="AX159" s="13" t="s">
        <v>8</v>
      </c>
      <c r="AY159" s="177" t="s">
        <v>132</v>
      </c>
    </row>
    <row r="160" spans="1:65" s="2" customFormat="1" ht="16.5" customHeight="1">
      <c r="A160" s="32"/>
      <c r="B160" s="161"/>
      <c r="C160" s="162" t="s">
        <v>186</v>
      </c>
      <c r="D160" s="162" t="s">
        <v>135</v>
      </c>
      <c r="E160" s="163" t="s">
        <v>187</v>
      </c>
      <c r="F160" s="164" t="s">
        <v>188</v>
      </c>
      <c r="G160" s="165" t="s">
        <v>153</v>
      </c>
      <c r="H160" s="166">
        <v>9.36</v>
      </c>
      <c r="I160" s="167"/>
      <c r="J160" s="168">
        <f>ROUND(I160*H160,0)</f>
        <v>0</v>
      </c>
      <c r="K160" s="164" t="s">
        <v>139</v>
      </c>
      <c r="L160" s="33"/>
      <c r="M160" s="169" t="s">
        <v>1</v>
      </c>
      <c r="N160" s="170" t="s">
        <v>42</v>
      </c>
      <c r="O160" s="58"/>
      <c r="P160" s="171">
        <f>O160*H160</f>
        <v>0</v>
      </c>
      <c r="Q160" s="171">
        <v>0</v>
      </c>
      <c r="R160" s="171">
        <f>Q160*H160</f>
        <v>0</v>
      </c>
      <c r="S160" s="171">
        <v>0.06</v>
      </c>
      <c r="T160" s="172">
        <f>S160*H160</f>
        <v>0.56159999999999999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73" t="s">
        <v>91</v>
      </c>
      <c r="AT160" s="173" t="s">
        <v>135</v>
      </c>
      <c r="AU160" s="173" t="s">
        <v>85</v>
      </c>
      <c r="AY160" s="17" t="s">
        <v>132</v>
      </c>
      <c r="BE160" s="174">
        <f>IF(N160="základní",J160,0)</f>
        <v>0</v>
      </c>
      <c r="BF160" s="174">
        <f>IF(N160="snížená",J160,0)</f>
        <v>0</v>
      </c>
      <c r="BG160" s="174">
        <f>IF(N160="zákl. přenesená",J160,0)</f>
        <v>0</v>
      </c>
      <c r="BH160" s="174">
        <f>IF(N160="sníž. přenesená",J160,0)</f>
        <v>0</v>
      </c>
      <c r="BI160" s="174">
        <f>IF(N160="nulová",J160,0)</f>
        <v>0</v>
      </c>
      <c r="BJ160" s="17" t="s">
        <v>8</v>
      </c>
      <c r="BK160" s="174">
        <f>ROUND(I160*H160,0)</f>
        <v>0</v>
      </c>
      <c r="BL160" s="17" t="s">
        <v>91</v>
      </c>
      <c r="BM160" s="173" t="s">
        <v>189</v>
      </c>
    </row>
    <row r="161" spans="1:65" s="13" customFormat="1">
      <c r="B161" s="175"/>
      <c r="D161" s="176" t="s">
        <v>141</v>
      </c>
      <c r="E161" s="177" t="s">
        <v>1</v>
      </c>
      <c r="F161" s="178" t="s">
        <v>190</v>
      </c>
      <c r="H161" s="179">
        <v>9.36</v>
      </c>
      <c r="I161" s="180"/>
      <c r="L161" s="175"/>
      <c r="M161" s="181"/>
      <c r="N161" s="182"/>
      <c r="O161" s="182"/>
      <c r="P161" s="182"/>
      <c r="Q161" s="182"/>
      <c r="R161" s="182"/>
      <c r="S161" s="182"/>
      <c r="T161" s="183"/>
      <c r="AT161" s="177" t="s">
        <v>141</v>
      </c>
      <c r="AU161" s="177" t="s">
        <v>85</v>
      </c>
      <c r="AV161" s="13" t="s">
        <v>85</v>
      </c>
      <c r="AW161" s="13" t="s">
        <v>33</v>
      </c>
      <c r="AX161" s="13" t="s">
        <v>8</v>
      </c>
      <c r="AY161" s="177" t="s">
        <v>132</v>
      </c>
    </row>
    <row r="162" spans="1:65" s="12" customFormat="1" ht="22.9" customHeight="1">
      <c r="B162" s="148"/>
      <c r="D162" s="149" t="s">
        <v>76</v>
      </c>
      <c r="E162" s="159" t="s">
        <v>191</v>
      </c>
      <c r="F162" s="159" t="s">
        <v>192</v>
      </c>
      <c r="I162" s="151"/>
      <c r="J162" s="160">
        <f>BK162</f>
        <v>0</v>
      </c>
      <c r="L162" s="148"/>
      <c r="M162" s="153"/>
      <c r="N162" s="154"/>
      <c r="O162" s="154"/>
      <c r="P162" s="155">
        <f>SUM(P163:P167)</f>
        <v>0</v>
      </c>
      <c r="Q162" s="154"/>
      <c r="R162" s="155">
        <f>SUM(R163:R167)</f>
        <v>0</v>
      </c>
      <c r="S162" s="154"/>
      <c r="T162" s="156">
        <f>SUM(T163:T167)</f>
        <v>0</v>
      </c>
      <c r="AR162" s="149" t="s">
        <v>8</v>
      </c>
      <c r="AT162" s="157" t="s">
        <v>76</v>
      </c>
      <c r="AU162" s="157" t="s">
        <v>8</v>
      </c>
      <c r="AY162" s="149" t="s">
        <v>132</v>
      </c>
      <c r="BK162" s="158">
        <f>SUM(BK163:BK167)</f>
        <v>0</v>
      </c>
    </row>
    <row r="163" spans="1:65" s="2" customFormat="1" ht="24" customHeight="1">
      <c r="A163" s="32"/>
      <c r="B163" s="161"/>
      <c r="C163" s="162" t="s">
        <v>193</v>
      </c>
      <c r="D163" s="162" t="s">
        <v>135</v>
      </c>
      <c r="E163" s="163" t="s">
        <v>194</v>
      </c>
      <c r="F163" s="164" t="s">
        <v>195</v>
      </c>
      <c r="G163" s="165" t="s">
        <v>196</v>
      </c>
      <c r="H163" s="166">
        <v>8.6969999999999992</v>
      </c>
      <c r="I163" s="167"/>
      <c r="J163" s="168">
        <f>ROUND(I163*H163,0)</f>
        <v>0</v>
      </c>
      <c r="K163" s="164" t="s">
        <v>139</v>
      </c>
      <c r="L163" s="33"/>
      <c r="M163" s="169" t="s">
        <v>1</v>
      </c>
      <c r="N163" s="170" t="s">
        <v>42</v>
      </c>
      <c r="O163" s="58"/>
      <c r="P163" s="171">
        <f>O163*H163</f>
        <v>0</v>
      </c>
      <c r="Q163" s="171">
        <v>0</v>
      </c>
      <c r="R163" s="171">
        <f>Q163*H163</f>
        <v>0</v>
      </c>
      <c r="S163" s="171">
        <v>0</v>
      </c>
      <c r="T163" s="172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73" t="s">
        <v>91</v>
      </c>
      <c r="AT163" s="173" t="s">
        <v>135</v>
      </c>
      <c r="AU163" s="173" t="s">
        <v>85</v>
      </c>
      <c r="AY163" s="17" t="s">
        <v>132</v>
      </c>
      <c r="BE163" s="174">
        <f>IF(N163="základní",J163,0)</f>
        <v>0</v>
      </c>
      <c r="BF163" s="174">
        <f>IF(N163="snížená",J163,0)</f>
        <v>0</v>
      </c>
      <c r="BG163" s="174">
        <f>IF(N163="zákl. přenesená",J163,0)</f>
        <v>0</v>
      </c>
      <c r="BH163" s="174">
        <f>IF(N163="sníž. přenesená",J163,0)</f>
        <v>0</v>
      </c>
      <c r="BI163" s="174">
        <f>IF(N163="nulová",J163,0)</f>
        <v>0</v>
      </c>
      <c r="BJ163" s="17" t="s">
        <v>8</v>
      </c>
      <c r="BK163" s="174">
        <f>ROUND(I163*H163,0)</f>
        <v>0</v>
      </c>
      <c r="BL163" s="17" t="s">
        <v>91</v>
      </c>
      <c r="BM163" s="173" t="s">
        <v>197</v>
      </c>
    </row>
    <row r="164" spans="1:65" s="2" customFormat="1" ht="24" customHeight="1">
      <c r="A164" s="32"/>
      <c r="B164" s="161"/>
      <c r="C164" s="162" t="s">
        <v>198</v>
      </c>
      <c r="D164" s="162" t="s">
        <v>135</v>
      </c>
      <c r="E164" s="163" t="s">
        <v>199</v>
      </c>
      <c r="F164" s="164" t="s">
        <v>200</v>
      </c>
      <c r="G164" s="165" t="s">
        <v>196</v>
      </c>
      <c r="H164" s="166">
        <v>8.6969999999999992</v>
      </c>
      <c r="I164" s="167"/>
      <c r="J164" s="168">
        <f>ROUND(I164*H164,0)</f>
        <v>0</v>
      </c>
      <c r="K164" s="164" t="s">
        <v>139</v>
      </c>
      <c r="L164" s="33"/>
      <c r="M164" s="169" t="s">
        <v>1</v>
      </c>
      <c r="N164" s="170" t="s">
        <v>42</v>
      </c>
      <c r="O164" s="58"/>
      <c r="P164" s="171">
        <f>O164*H164</f>
        <v>0</v>
      </c>
      <c r="Q164" s="171">
        <v>0</v>
      </c>
      <c r="R164" s="171">
        <f>Q164*H164</f>
        <v>0</v>
      </c>
      <c r="S164" s="171">
        <v>0</v>
      </c>
      <c r="T164" s="172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73" t="s">
        <v>91</v>
      </c>
      <c r="AT164" s="173" t="s">
        <v>135</v>
      </c>
      <c r="AU164" s="173" t="s">
        <v>85</v>
      </c>
      <c r="AY164" s="17" t="s">
        <v>132</v>
      </c>
      <c r="BE164" s="174">
        <f>IF(N164="základní",J164,0)</f>
        <v>0</v>
      </c>
      <c r="BF164" s="174">
        <f>IF(N164="snížená",J164,0)</f>
        <v>0</v>
      </c>
      <c r="BG164" s="174">
        <f>IF(N164="zákl. přenesená",J164,0)</f>
        <v>0</v>
      </c>
      <c r="BH164" s="174">
        <f>IF(N164="sníž. přenesená",J164,0)</f>
        <v>0</v>
      </c>
      <c r="BI164" s="174">
        <f>IF(N164="nulová",J164,0)</f>
        <v>0</v>
      </c>
      <c r="BJ164" s="17" t="s">
        <v>8</v>
      </c>
      <c r="BK164" s="174">
        <f>ROUND(I164*H164,0)</f>
        <v>0</v>
      </c>
      <c r="BL164" s="17" t="s">
        <v>91</v>
      </c>
      <c r="BM164" s="173" t="s">
        <v>201</v>
      </c>
    </row>
    <row r="165" spans="1:65" s="2" customFormat="1" ht="24" customHeight="1">
      <c r="A165" s="32"/>
      <c r="B165" s="161"/>
      <c r="C165" s="162" t="s">
        <v>202</v>
      </c>
      <c r="D165" s="162" t="s">
        <v>135</v>
      </c>
      <c r="E165" s="163" t="s">
        <v>203</v>
      </c>
      <c r="F165" s="164" t="s">
        <v>204</v>
      </c>
      <c r="G165" s="165" t="s">
        <v>196</v>
      </c>
      <c r="H165" s="166">
        <v>260.91000000000003</v>
      </c>
      <c r="I165" s="167"/>
      <c r="J165" s="168">
        <f>ROUND(I165*H165,0)</f>
        <v>0</v>
      </c>
      <c r="K165" s="164" t="s">
        <v>139</v>
      </c>
      <c r="L165" s="33"/>
      <c r="M165" s="169" t="s">
        <v>1</v>
      </c>
      <c r="N165" s="170" t="s">
        <v>42</v>
      </c>
      <c r="O165" s="58"/>
      <c r="P165" s="171">
        <f>O165*H165</f>
        <v>0</v>
      </c>
      <c r="Q165" s="171">
        <v>0</v>
      </c>
      <c r="R165" s="171">
        <f>Q165*H165</f>
        <v>0</v>
      </c>
      <c r="S165" s="171">
        <v>0</v>
      </c>
      <c r="T165" s="172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73" t="s">
        <v>91</v>
      </c>
      <c r="AT165" s="173" t="s">
        <v>135</v>
      </c>
      <c r="AU165" s="173" t="s">
        <v>85</v>
      </c>
      <c r="AY165" s="17" t="s">
        <v>132</v>
      </c>
      <c r="BE165" s="174">
        <f>IF(N165="základní",J165,0)</f>
        <v>0</v>
      </c>
      <c r="BF165" s="174">
        <f>IF(N165="snížená",J165,0)</f>
        <v>0</v>
      </c>
      <c r="BG165" s="174">
        <f>IF(N165="zákl. přenesená",J165,0)</f>
        <v>0</v>
      </c>
      <c r="BH165" s="174">
        <f>IF(N165="sníž. přenesená",J165,0)</f>
        <v>0</v>
      </c>
      <c r="BI165" s="174">
        <f>IF(N165="nulová",J165,0)</f>
        <v>0</v>
      </c>
      <c r="BJ165" s="17" t="s">
        <v>8</v>
      </c>
      <c r="BK165" s="174">
        <f>ROUND(I165*H165,0)</f>
        <v>0</v>
      </c>
      <c r="BL165" s="17" t="s">
        <v>91</v>
      </c>
      <c r="BM165" s="173" t="s">
        <v>205</v>
      </c>
    </row>
    <row r="166" spans="1:65" s="13" customFormat="1">
      <c r="B166" s="175"/>
      <c r="D166" s="176" t="s">
        <v>141</v>
      </c>
      <c r="F166" s="178" t="s">
        <v>206</v>
      </c>
      <c r="H166" s="179">
        <v>260.91000000000003</v>
      </c>
      <c r="I166" s="180"/>
      <c r="L166" s="175"/>
      <c r="M166" s="181"/>
      <c r="N166" s="182"/>
      <c r="O166" s="182"/>
      <c r="P166" s="182"/>
      <c r="Q166" s="182"/>
      <c r="R166" s="182"/>
      <c r="S166" s="182"/>
      <c r="T166" s="183"/>
      <c r="AT166" s="177" t="s">
        <v>141</v>
      </c>
      <c r="AU166" s="177" t="s">
        <v>85</v>
      </c>
      <c r="AV166" s="13" t="s">
        <v>85</v>
      </c>
      <c r="AW166" s="13" t="s">
        <v>3</v>
      </c>
      <c r="AX166" s="13" t="s">
        <v>8</v>
      </c>
      <c r="AY166" s="177" t="s">
        <v>132</v>
      </c>
    </row>
    <row r="167" spans="1:65" s="2" customFormat="1" ht="24" customHeight="1">
      <c r="A167" s="32"/>
      <c r="B167" s="161"/>
      <c r="C167" s="162" t="s">
        <v>207</v>
      </c>
      <c r="D167" s="162" t="s">
        <v>135</v>
      </c>
      <c r="E167" s="163" t="s">
        <v>208</v>
      </c>
      <c r="F167" s="164" t="s">
        <v>209</v>
      </c>
      <c r="G167" s="165" t="s">
        <v>196</v>
      </c>
      <c r="H167" s="166">
        <v>8.6969999999999992</v>
      </c>
      <c r="I167" s="167"/>
      <c r="J167" s="168">
        <f>ROUND(I167*H167,0)</f>
        <v>0</v>
      </c>
      <c r="K167" s="164" t="s">
        <v>139</v>
      </c>
      <c r="L167" s="33"/>
      <c r="M167" s="169" t="s">
        <v>1</v>
      </c>
      <c r="N167" s="170" t="s">
        <v>42</v>
      </c>
      <c r="O167" s="58"/>
      <c r="P167" s="171">
        <f>O167*H167</f>
        <v>0</v>
      </c>
      <c r="Q167" s="171">
        <v>0</v>
      </c>
      <c r="R167" s="171">
        <f>Q167*H167</f>
        <v>0</v>
      </c>
      <c r="S167" s="171">
        <v>0</v>
      </c>
      <c r="T167" s="172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73" t="s">
        <v>91</v>
      </c>
      <c r="AT167" s="173" t="s">
        <v>135</v>
      </c>
      <c r="AU167" s="173" t="s">
        <v>85</v>
      </c>
      <c r="AY167" s="17" t="s">
        <v>132</v>
      </c>
      <c r="BE167" s="174">
        <f>IF(N167="základní",J167,0)</f>
        <v>0</v>
      </c>
      <c r="BF167" s="174">
        <f>IF(N167="snížená",J167,0)</f>
        <v>0</v>
      </c>
      <c r="BG167" s="174">
        <f>IF(N167="zákl. přenesená",J167,0)</f>
        <v>0</v>
      </c>
      <c r="BH167" s="174">
        <f>IF(N167="sníž. přenesená",J167,0)</f>
        <v>0</v>
      </c>
      <c r="BI167" s="174">
        <f>IF(N167="nulová",J167,0)</f>
        <v>0</v>
      </c>
      <c r="BJ167" s="17" t="s">
        <v>8</v>
      </c>
      <c r="BK167" s="174">
        <f>ROUND(I167*H167,0)</f>
        <v>0</v>
      </c>
      <c r="BL167" s="17" t="s">
        <v>91</v>
      </c>
      <c r="BM167" s="173" t="s">
        <v>210</v>
      </c>
    </row>
    <row r="168" spans="1:65" s="12" customFormat="1" ht="22.9" customHeight="1">
      <c r="B168" s="148"/>
      <c r="D168" s="149" t="s">
        <v>76</v>
      </c>
      <c r="E168" s="159" t="s">
        <v>211</v>
      </c>
      <c r="F168" s="159" t="s">
        <v>212</v>
      </c>
      <c r="I168" s="151"/>
      <c r="J168" s="160">
        <f>BK168</f>
        <v>0</v>
      </c>
      <c r="L168" s="148"/>
      <c r="M168" s="153"/>
      <c r="N168" s="154"/>
      <c r="O168" s="154"/>
      <c r="P168" s="155">
        <f>P169</f>
        <v>0</v>
      </c>
      <c r="Q168" s="154"/>
      <c r="R168" s="155">
        <f>R169</f>
        <v>0</v>
      </c>
      <c r="S168" s="154"/>
      <c r="T168" s="156">
        <f>T169</f>
        <v>0</v>
      </c>
      <c r="AR168" s="149" t="s">
        <v>8</v>
      </c>
      <c r="AT168" s="157" t="s">
        <v>76</v>
      </c>
      <c r="AU168" s="157" t="s">
        <v>8</v>
      </c>
      <c r="AY168" s="149" t="s">
        <v>132</v>
      </c>
      <c r="BK168" s="158">
        <f>BK169</f>
        <v>0</v>
      </c>
    </row>
    <row r="169" spans="1:65" s="2" customFormat="1" ht="24" customHeight="1">
      <c r="A169" s="32"/>
      <c r="B169" s="161"/>
      <c r="C169" s="162" t="s">
        <v>9</v>
      </c>
      <c r="D169" s="162" t="s">
        <v>135</v>
      </c>
      <c r="E169" s="163" t="s">
        <v>213</v>
      </c>
      <c r="F169" s="164" t="s">
        <v>214</v>
      </c>
      <c r="G169" s="165" t="s">
        <v>196</v>
      </c>
      <c r="H169" s="166">
        <v>0.56200000000000006</v>
      </c>
      <c r="I169" s="167"/>
      <c r="J169" s="168">
        <f>ROUND(I169*H169,0)</f>
        <v>0</v>
      </c>
      <c r="K169" s="164" t="s">
        <v>139</v>
      </c>
      <c r="L169" s="33"/>
      <c r="M169" s="169" t="s">
        <v>1</v>
      </c>
      <c r="N169" s="170" t="s">
        <v>42</v>
      </c>
      <c r="O169" s="58"/>
      <c r="P169" s="171">
        <f>O169*H169</f>
        <v>0</v>
      </c>
      <c r="Q169" s="171">
        <v>0</v>
      </c>
      <c r="R169" s="171">
        <f>Q169*H169</f>
        <v>0</v>
      </c>
      <c r="S169" s="171">
        <v>0</v>
      </c>
      <c r="T169" s="172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73" t="s">
        <v>91</v>
      </c>
      <c r="AT169" s="173" t="s">
        <v>135</v>
      </c>
      <c r="AU169" s="173" t="s">
        <v>85</v>
      </c>
      <c r="AY169" s="17" t="s">
        <v>132</v>
      </c>
      <c r="BE169" s="174">
        <f>IF(N169="základní",J169,0)</f>
        <v>0</v>
      </c>
      <c r="BF169" s="174">
        <f>IF(N169="snížená",J169,0)</f>
        <v>0</v>
      </c>
      <c r="BG169" s="174">
        <f>IF(N169="zákl. přenesená",J169,0)</f>
        <v>0</v>
      </c>
      <c r="BH169" s="174">
        <f>IF(N169="sníž. přenesená",J169,0)</f>
        <v>0</v>
      </c>
      <c r="BI169" s="174">
        <f>IF(N169="nulová",J169,0)</f>
        <v>0</v>
      </c>
      <c r="BJ169" s="17" t="s">
        <v>8</v>
      </c>
      <c r="BK169" s="174">
        <f>ROUND(I169*H169,0)</f>
        <v>0</v>
      </c>
      <c r="BL169" s="17" t="s">
        <v>91</v>
      </c>
      <c r="BM169" s="173" t="s">
        <v>215</v>
      </c>
    </row>
    <row r="170" spans="1:65" s="12" customFormat="1" ht="25.9" customHeight="1">
      <c r="B170" s="148"/>
      <c r="D170" s="149" t="s">
        <v>76</v>
      </c>
      <c r="E170" s="150" t="s">
        <v>216</v>
      </c>
      <c r="F170" s="150" t="s">
        <v>217</v>
      </c>
      <c r="I170" s="151"/>
      <c r="J170" s="152">
        <f>BK170</f>
        <v>0</v>
      </c>
      <c r="L170" s="148"/>
      <c r="M170" s="153"/>
      <c r="N170" s="154"/>
      <c r="O170" s="154"/>
      <c r="P170" s="155">
        <f>P171+P219+P225</f>
        <v>0</v>
      </c>
      <c r="Q170" s="154"/>
      <c r="R170" s="155">
        <f>R171+R219+R225</f>
        <v>7.6751367976839999</v>
      </c>
      <c r="S170" s="154"/>
      <c r="T170" s="156">
        <f>T171+T219+T225</f>
        <v>0.59945599999999999</v>
      </c>
      <c r="AR170" s="149" t="s">
        <v>85</v>
      </c>
      <c r="AT170" s="157" t="s">
        <v>76</v>
      </c>
      <c r="AU170" s="157" t="s">
        <v>77</v>
      </c>
      <c r="AY170" s="149" t="s">
        <v>132</v>
      </c>
      <c r="BK170" s="158">
        <f>BK171+BK219+BK225</f>
        <v>0</v>
      </c>
    </row>
    <row r="171" spans="1:65" s="12" customFormat="1" ht="22.9" customHeight="1">
      <c r="B171" s="148"/>
      <c r="D171" s="149" t="s">
        <v>76</v>
      </c>
      <c r="E171" s="159" t="s">
        <v>218</v>
      </c>
      <c r="F171" s="159" t="s">
        <v>219</v>
      </c>
      <c r="I171" s="151"/>
      <c r="J171" s="160">
        <f>BK171</f>
        <v>0</v>
      </c>
      <c r="L171" s="148"/>
      <c r="M171" s="153"/>
      <c r="N171" s="154"/>
      <c r="O171" s="154"/>
      <c r="P171" s="155">
        <f>SUM(P172:P218)</f>
        <v>0</v>
      </c>
      <c r="Q171" s="154"/>
      <c r="R171" s="155">
        <f>SUM(R172:R218)</f>
        <v>7.6391367976840003</v>
      </c>
      <c r="S171" s="154"/>
      <c r="T171" s="156">
        <f>SUM(T172:T218)</f>
        <v>0</v>
      </c>
      <c r="AR171" s="149" t="s">
        <v>85</v>
      </c>
      <c r="AT171" s="157" t="s">
        <v>76</v>
      </c>
      <c r="AU171" s="157" t="s">
        <v>8</v>
      </c>
      <c r="AY171" s="149" t="s">
        <v>132</v>
      </c>
      <c r="BK171" s="158">
        <f>SUM(BK172:BK218)</f>
        <v>0</v>
      </c>
    </row>
    <row r="172" spans="1:65" s="2" customFormat="1" ht="24" customHeight="1">
      <c r="A172" s="32"/>
      <c r="B172" s="161"/>
      <c r="C172" s="162" t="s">
        <v>220</v>
      </c>
      <c r="D172" s="162" t="s">
        <v>135</v>
      </c>
      <c r="E172" s="163" t="s">
        <v>221</v>
      </c>
      <c r="F172" s="164" t="s">
        <v>222</v>
      </c>
      <c r="G172" s="165" t="s">
        <v>153</v>
      </c>
      <c r="H172" s="166">
        <v>13.624000000000001</v>
      </c>
      <c r="I172" s="167"/>
      <c r="J172" s="168">
        <f>ROUND(I172*H172,0)</f>
        <v>0</v>
      </c>
      <c r="K172" s="164" t="s">
        <v>139</v>
      </c>
      <c r="L172" s="33"/>
      <c r="M172" s="169" t="s">
        <v>1</v>
      </c>
      <c r="N172" s="170" t="s">
        <v>42</v>
      </c>
      <c r="O172" s="58"/>
      <c r="P172" s="171">
        <f>O172*H172</f>
        <v>0</v>
      </c>
      <c r="Q172" s="171">
        <v>2.6661250000000001E-4</v>
      </c>
      <c r="R172" s="171">
        <f>Q172*H172</f>
        <v>3.6323287000000004E-3</v>
      </c>
      <c r="S172" s="171">
        <v>0</v>
      </c>
      <c r="T172" s="172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73" t="s">
        <v>220</v>
      </c>
      <c r="AT172" s="173" t="s">
        <v>135</v>
      </c>
      <c r="AU172" s="173" t="s">
        <v>85</v>
      </c>
      <c r="AY172" s="17" t="s">
        <v>132</v>
      </c>
      <c r="BE172" s="174">
        <f>IF(N172="základní",J172,0)</f>
        <v>0</v>
      </c>
      <c r="BF172" s="174">
        <f>IF(N172="snížená",J172,0)</f>
        <v>0</v>
      </c>
      <c r="BG172" s="174">
        <f>IF(N172="zákl. přenesená",J172,0)</f>
        <v>0</v>
      </c>
      <c r="BH172" s="174">
        <f>IF(N172="sníž. přenesená",J172,0)</f>
        <v>0</v>
      </c>
      <c r="BI172" s="174">
        <f>IF(N172="nulová",J172,0)</f>
        <v>0</v>
      </c>
      <c r="BJ172" s="17" t="s">
        <v>8</v>
      </c>
      <c r="BK172" s="174">
        <f>ROUND(I172*H172,0)</f>
        <v>0</v>
      </c>
      <c r="BL172" s="17" t="s">
        <v>220</v>
      </c>
      <c r="BM172" s="173" t="s">
        <v>223</v>
      </c>
    </row>
    <row r="173" spans="1:65" s="13" customFormat="1">
      <c r="B173" s="175"/>
      <c r="D173" s="176" t="s">
        <v>141</v>
      </c>
      <c r="E173" s="177" t="s">
        <v>1</v>
      </c>
      <c r="F173" s="178" t="s">
        <v>224</v>
      </c>
      <c r="H173" s="179">
        <v>13.624000000000001</v>
      </c>
      <c r="I173" s="180"/>
      <c r="L173" s="175"/>
      <c r="M173" s="181"/>
      <c r="N173" s="182"/>
      <c r="O173" s="182"/>
      <c r="P173" s="182"/>
      <c r="Q173" s="182"/>
      <c r="R173" s="182"/>
      <c r="S173" s="182"/>
      <c r="T173" s="183"/>
      <c r="AT173" s="177" t="s">
        <v>141</v>
      </c>
      <c r="AU173" s="177" t="s">
        <v>85</v>
      </c>
      <c r="AV173" s="13" t="s">
        <v>85</v>
      </c>
      <c r="AW173" s="13" t="s">
        <v>33</v>
      </c>
      <c r="AX173" s="13" t="s">
        <v>8</v>
      </c>
      <c r="AY173" s="177" t="s">
        <v>132</v>
      </c>
    </row>
    <row r="174" spans="1:65" s="2" customFormat="1" ht="24" customHeight="1">
      <c r="A174" s="32"/>
      <c r="B174" s="161"/>
      <c r="C174" s="192" t="s">
        <v>225</v>
      </c>
      <c r="D174" s="192" t="s">
        <v>226</v>
      </c>
      <c r="E174" s="193" t="s">
        <v>227</v>
      </c>
      <c r="F174" s="194" t="s">
        <v>228</v>
      </c>
      <c r="G174" s="195" t="s">
        <v>153</v>
      </c>
      <c r="H174" s="196">
        <v>13.624000000000001</v>
      </c>
      <c r="I174" s="197"/>
      <c r="J174" s="198">
        <f>ROUND(I174*H174,0)</f>
        <v>0</v>
      </c>
      <c r="K174" s="194" t="s">
        <v>139</v>
      </c>
      <c r="L174" s="199"/>
      <c r="M174" s="200" t="s">
        <v>1</v>
      </c>
      <c r="N174" s="201" t="s">
        <v>42</v>
      </c>
      <c r="O174" s="58"/>
      <c r="P174" s="171">
        <f>O174*H174</f>
        <v>0</v>
      </c>
      <c r="Q174" s="171">
        <v>2.562E-2</v>
      </c>
      <c r="R174" s="171">
        <f>Q174*H174</f>
        <v>0.34904688</v>
      </c>
      <c r="S174" s="171">
        <v>0</v>
      </c>
      <c r="T174" s="172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73" t="s">
        <v>229</v>
      </c>
      <c r="AT174" s="173" t="s">
        <v>226</v>
      </c>
      <c r="AU174" s="173" t="s">
        <v>85</v>
      </c>
      <c r="AY174" s="17" t="s">
        <v>132</v>
      </c>
      <c r="BE174" s="174">
        <f>IF(N174="základní",J174,0)</f>
        <v>0</v>
      </c>
      <c r="BF174" s="174">
        <f>IF(N174="snížená",J174,0)</f>
        <v>0</v>
      </c>
      <c r="BG174" s="174">
        <f>IF(N174="zákl. přenesená",J174,0)</f>
        <v>0</v>
      </c>
      <c r="BH174" s="174">
        <f>IF(N174="sníž. přenesená",J174,0)</f>
        <v>0</v>
      </c>
      <c r="BI174" s="174">
        <f>IF(N174="nulová",J174,0)</f>
        <v>0</v>
      </c>
      <c r="BJ174" s="17" t="s">
        <v>8</v>
      </c>
      <c r="BK174" s="174">
        <f>ROUND(I174*H174,0)</f>
        <v>0</v>
      </c>
      <c r="BL174" s="17" t="s">
        <v>220</v>
      </c>
      <c r="BM174" s="173" t="s">
        <v>230</v>
      </c>
    </row>
    <row r="175" spans="1:65" s="13" customFormat="1">
      <c r="B175" s="175"/>
      <c r="D175" s="176" t="s">
        <v>141</v>
      </c>
      <c r="E175" s="177" t="s">
        <v>1</v>
      </c>
      <c r="F175" s="178" t="s">
        <v>224</v>
      </c>
      <c r="H175" s="179">
        <v>13.624000000000001</v>
      </c>
      <c r="I175" s="180"/>
      <c r="L175" s="175"/>
      <c r="M175" s="181"/>
      <c r="N175" s="182"/>
      <c r="O175" s="182"/>
      <c r="P175" s="182"/>
      <c r="Q175" s="182"/>
      <c r="R175" s="182"/>
      <c r="S175" s="182"/>
      <c r="T175" s="183"/>
      <c r="AT175" s="177" t="s">
        <v>141</v>
      </c>
      <c r="AU175" s="177" t="s">
        <v>85</v>
      </c>
      <c r="AV175" s="13" t="s">
        <v>85</v>
      </c>
      <c r="AW175" s="13" t="s">
        <v>33</v>
      </c>
      <c r="AX175" s="13" t="s">
        <v>8</v>
      </c>
      <c r="AY175" s="177" t="s">
        <v>132</v>
      </c>
    </row>
    <row r="176" spans="1:65" s="2" customFormat="1" ht="24" customHeight="1">
      <c r="A176" s="32"/>
      <c r="B176" s="161"/>
      <c r="C176" s="162" t="s">
        <v>231</v>
      </c>
      <c r="D176" s="162" t="s">
        <v>135</v>
      </c>
      <c r="E176" s="163" t="s">
        <v>232</v>
      </c>
      <c r="F176" s="164" t="s">
        <v>233</v>
      </c>
      <c r="G176" s="165" t="s">
        <v>153</v>
      </c>
      <c r="H176" s="166">
        <v>20.16</v>
      </c>
      <c r="I176" s="167"/>
      <c r="J176" s="168">
        <f>ROUND(I176*H176,0)</f>
        <v>0</v>
      </c>
      <c r="K176" s="164" t="s">
        <v>139</v>
      </c>
      <c r="L176" s="33"/>
      <c r="M176" s="169" t="s">
        <v>1</v>
      </c>
      <c r="N176" s="170" t="s">
        <v>42</v>
      </c>
      <c r="O176" s="58"/>
      <c r="P176" s="171">
        <f>O176*H176</f>
        <v>0</v>
      </c>
      <c r="Q176" s="171">
        <v>2.6848749999999999E-4</v>
      </c>
      <c r="R176" s="171">
        <f>Q176*H176</f>
        <v>5.4127079999999996E-3</v>
      </c>
      <c r="S176" s="171">
        <v>0</v>
      </c>
      <c r="T176" s="172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73" t="s">
        <v>220</v>
      </c>
      <c r="AT176" s="173" t="s">
        <v>135</v>
      </c>
      <c r="AU176" s="173" t="s">
        <v>85</v>
      </c>
      <c r="AY176" s="17" t="s">
        <v>132</v>
      </c>
      <c r="BE176" s="174">
        <f>IF(N176="základní",J176,0)</f>
        <v>0</v>
      </c>
      <c r="BF176" s="174">
        <f>IF(N176="snížená",J176,0)</f>
        <v>0</v>
      </c>
      <c r="BG176" s="174">
        <f>IF(N176="zákl. přenesená",J176,0)</f>
        <v>0</v>
      </c>
      <c r="BH176" s="174">
        <f>IF(N176="sníž. přenesená",J176,0)</f>
        <v>0</v>
      </c>
      <c r="BI176" s="174">
        <f>IF(N176="nulová",J176,0)</f>
        <v>0</v>
      </c>
      <c r="BJ176" s="17" t="s">
        <v>8</v>
      </c>
      <c r="BK176" s="174">
        <f>ROUND(I176*H176,0)</f>
        <v>0</v>
      </c>
      <c r="BL176" s="17" t="s">
        <v>220</v>
      </c>
      <c r="BM176" s="173" t="s">
        <v>234</v>
      </c>
    </row>
    <row r="177" spans="1:65" s="13" customFormat="1">
      <c r="B177" s="175"/>
      <c r="D177" s="176" t="s">
        <v>141</v>
      </c>
      <c r="E177" s="177" t="s">
        <v>1</v>
      </c>
      <c r="F177" s="178" t="s">
        <v>235</v>
      </c>
      <c r="H177" s="179">
        <v>12.96</v>
      </c>
      <c r="I177" s="180"/>
      <c r="L177" s="175"/>
      <c r="M177" s="181"/>
      <c r="N177" s="182"/>
      <c r="O177" s="182"/>
      <c r="P177" s="182"/>
      <c r="Q177" s="182"/>
      <c r="R177" s="182"/>
      <c r="S177" s="182"/>
      <c r="T177" s="183"/>
      <c r="AT177" s="177" t="s">
        <v>141</v>
      </c>
      <c r="AU177" s="177" t="s">
        <v>85</v>
      </c>
      <c r="AV177" s="13" t="s">
        <v>85</v>
      </c>
      <c r="AW177" s="13" t="s">
        <v>33</v>
      </c>
      <c r="AX177" s="13" t="s">
        <v>77</v>
      </c>
      <c r="AY177" s="177" t="s">
        <v>132</v>
      </c>
    </row>
    <row r="178" spans="1:65" s="13" customFormat="1">
      <c r="B178" s="175"/>
      <c r="D178" s="176" t="s">
        <v>141</v>
      </c>
      <c r="E178" s="177" t="s">
        <v>1</v>
      </c>
      <c r="F178" s="178" t="s">
        <v>236</v>
      </c>
      <c r="H178" s="179">
        <v>7.2</v>
      </c>
      <c r="I178" s="180"/>
      <c r="L178" s="175"/>
      <c r="M178" s="181"/>
      <c r="N178" s="182"/>
      <c r="O178" s="182"/>
      <c r="P178" s="182"/>
      <c r="Q178" s="182"/>
      <c r="R178" s="182"/>
      <c r="S178" s="182"/>
      <c r="T178" s="183"/>
      <c r="AT178" s="177" t="s">
        <v>141</v>
      </c>
      <c r="AU178" s="177" t="s">
        <v>85</v>
      </c>
      <c r="AV178" s="13" t="s">
        <v>85</v>
      </c>
      <c r="AW178" s="13" t="s">
        <v>33</v>
      </c>
      <c r="AX178" s="13" t="s">
        <v>77</v>
      </c>
      <c r="AY178" s="177" t="s">
        <v>132</v>
      </c>
    </row>
    <row r="179" spans="1:65" s="14" customFormat="1">
      <c r="B179" s="184"/>
      <c r="D179" s="176" t="s">
        <v>141</v>
      </c>
      <c r="E179" s="185" t="s">
        <v>1</v>
      </c>
      <c r="F179" s="186" t="s">
        <v>148</v>
      </c>
      <c r="H179" s="187">
        <v>20.16</v>
      </c>
      <c r="I179" s="188"/>
      <c r="L179" s="184"/>
      <c r="M179" s="189"/>
      <c r="N179" s="190"/>
      <c r="O179" s="190"/>
      <c r="P179" s="190"/>
      <c r="Q179" s="190"/>
      <c r="R179" s="190"/>
      <c r="S179" s="190"/>
      <c r="T179" s="191"/>
      <c r="AT179" s="185" t="s">
        <v>141</v>
      </c>
      <c r="AU179" s="185" t="s">
        <v>85</v>
      </c>
      <c r="AV179" s="14" t="s">
        <v>88</v>
      </c>
      <c r="AW179" s="14" t="s">
        <v>33</v>
      </c>
      <c r="AX179" s="14" t="s">
        <v>8</v>
      </c>
      <c r="AY179" s="185" t="s">
        <v>132</v>
      </c>
    </row>
    <row r="180" spans="1:65" s="2" customFormat="1" ht="24" customHeight="1">
      <c r="A180" s="32"/>
      <c r="B180" s="161"/>
      <c r="C180" s="192" t="s">
        <v>237</v>
      </c>
      <c r="D180" s="192" t="s">
        <v>226</v>
      </c>
      <c r="E180" s="193" t="s">
        <v>238</v>
      </c>
      <c r="F180" s="194" t="s">
        <v>239</v>
      </c>
      <c r="G180" s="195" t="s">
        <v>153</v>
      </c>
      <c r="H180" s="196">
        <v>20.16</v>
      </c>
      <c r="I180" s="197"/>
      <c r="J180" s="198">
        <f>ROUND(I180*H180,0)</f>
        <v>0</v>
      </c>
      <c r="K180" s="194" t="s">
        <v>139</v>
      </c>
      <c r="L180" s="199"/>
      <c r="M180" s="200" t="s">
        <v>1</v>
      </c>
      <c r="N180" s="201" t="s">
        <v>42</v>
      </c>
      <c r="O180" s="58"/>
      <c r="P180" s="171">
        <f>O180*H180</f>
        <v>0</v>
      </c>
      <c r="Q180" s="171">
        <v>3.056E-2</v>
      </c>
      <c r="R180" s="171">
        <f>Q180*H180</f>
        <v>0.61608960000000002</v>
      </c>
      <c r="S180" s="171">
        <v>0</v>
      </c>
      <c r="T180" s="172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73" t="s">
        <v>229</v>
      </c>
      <c r="AT180" s="173" t="s">
        <v>226</v>
      </c>
      <c r="AU180" s="173" t="s">
        <v>85</v>
      </c>
      <c r="AY180" s="17" t="s">
        <v>132</v>
      </c>
      <c r="BE180" s="174">
        <f>IF(N180="základní",J180,0)</f>
        <v>0</v>
      </c>
      <c r="BF180" s="174">
        <f>IF(N180="snížená",J180,0)</f>
        <v>0</v>
      </c>
      <c r="BG180" s="174">
        <f>IF(N180="zákl. přenesená",J180,0)</f>
        <v>0</v>
      </c>
      <c r="BH180" s="174">
        <f>IF(N180="sníž. přenesená",J180,0)</f>
        <v>0</v>
      </c>
      <c r="BI180" s="174">
        <f>IF(N180="nulová",J180,0)</f>
        <v>0</v>
      </c>
      <c r="BJ180" s="17" t="s">
        <v>8</v>
      </c>
      <c r="BK180" s="174">
        <f>ROUND(I180*H180,0)</f>
        <v>0</v>
      </c>
      <c r="BL180" s="17" t="s">
        <v>220</v>
      </c>
      <c r="BM180" s="173" t="s">
        <v>240</v>
      </c>
    </row>
    <row r="181" spans="1:65" s="13" customFormat="1">
      <c r="B181" s="175"/>
      <c r="D181" s="176" t="s">
        <v>141</v>
      </c>
      <c r="E181" s="177" t="s">
        <v>1</v>
      </c>
      <c r="F181" s="178" t="s">
        <v>235</v>
      </c>
      <c r="H181" s="179">
        <v>12.96</v>
      </c>
      <c r="I181" s="180"/>
      <c r="L181" s="175"/>
      <c r="M181" s="181"/>
      <c r="N181" s="182"/>
      <c r="O181" s="182"/>
      <c r="P181" s="182"/>
      <c r="Q181" s="182"/>
      <c r="R181" s="182"/>
      <c r="S181" s="182"/>
      <c r="T181" s="183"/>
      <c r="AT181" s="177" t="s">
        <v>141</v>
      </c>
      <c r="AU181" s="177" t="s">
        <v>85</v>
      </c>
      <c r="AV181" s="13" t="s">
        <v>85</v>
      </c>
      <c r="AW181" s="13" t="s">
        <v>33</v>
      </c>
      <c r="AX181" s="13" t="s">
        <v>77</v>
      </c>
      <c r="AY181" s="177" t="s">
        <v>132</v>
      </c>
    </row>
    <row r="182" spans="1:65" s="13" customFormat="1">
      <c r="B182" s="175"/>
      <c r="D182" s="176" t="s">
        <v>141</v>
      </c>
      <c r="E182" s="177" t="s">
        <v>1</v>
      </c>
      <c r="F182" s="178" t="s">
        <v>236</v>
      </c>
      <c r="H182" s="179">
        <v>7.2</v>
      </c>
      <c r="I182" s="180"/>
      <c r="L182" s="175"/>
      <c r="M182" s="181"/>
      <c r="N182" s="182"/>
      <c r="O182" s="182"/>
      <c r="P182" s="182"/>
      <c r="Q182" s="182"/>
      <c r="R182" s="182"/>
      <c r="S182" s="182"/>
      <c r="T182" s="183"/>
      <c r="AT182" s="177" t="s">
        <v>141</v>
      </c>
      <c r="AU182" s="177" t="s">
        <v>85</v>
      </c>
      <c r="AV182" s="13" t="s">
        <v>85</v>
      </c>
      <c r="AW182" s="13" t="s">
        <v>33</v>
      </c>
      <c r="AX182" s="13" t="s">
        <v>77</v>
      </c>
      <c r="AY182" s="177" t="s">
        <v>132</v>
      </c>
    </row>
    <row r="183" spans="1:65" s="14" customFormat="1">
      <c r="B183" s="184"/>
      <c r="D183" s="176" t="s">
        <v>141</v>
      </c>
      <c r="E183" s="185" t="s">
        <v>1</v>
      </c>
      <c r="F183" s="186" t="s">
        <v>148</v>
      </c>
      <c r="H183" s="187">
        <v>20.16</v>
      </c>
      <c r="I183" s="188"/>
      <c r="L183" s="184"/>
      <c r="M183" s="189"/>
      <c r="N183" s="190"/>
      <c r="O183" s="190"/>
      <c r="P183" s="190"/>
      <c r="Q183" s="190"/>
      <c r="R183" s="190"/>
      <c r="S183" s="190"/>
      <c r="T183" s="191"/>
      <c r="AT183" s="185" t="s">
        <v>141</v>
      </c>
      <c r="AU183" s="185" t="s">
        <v>85</v>
      </c>
      <c r="AV183" s="14" t="s">
        <v>88</v>
      </c>
      <c r="AW183" s="14" t="s">
        <v>33</v>
      </c>
      <c r="AX183" s="14" t="s">
        <v>8</v>
      </c>
      <c r="AY183" s="185" t="s">
        <v>132</v>
      </c>
    </row>
    <row r="184" spans="1:65" s="2" customFormat="1" ht="24" customHeight="1">
      <c r="A184" s="32"/>
      <c r="B184" s="161"/>
      <c r="C184" s="162" t="s">
        <v>241</v>
      </c>
      <c r="D184" s="162" t="s">
        <v>135</v>
      </c>
      <c r="E184" s="163" t="s">
        <v>242</v>
      </c>
      <c r="F184" s="164" t="s">
        <v>243</v>
      </c>
      <c r="G184" s="165" t="s">
        <v>153</v>
      </c>
      <c r="H184" s="166">
        <v>212.16</v>
      </c>
      <c r="I184" s="167"/>
      <c r="J184" s="168">
        <f>ROUND(I184*H184,0)</f>
        <v>0</v>
      </c>
      <c r="K184" s="164" t="s">
        <v>139</v>
      </c>
      <c r="L184" s="33"/>
      <c r="M184" s="169" t="s">
        <v>1</v>
      </c>
      <c r="N184" s="170" t="s">
        <v>42</v>
      </c>
      <c r="O184" s="58"/>
      <c r="P184" s="171">
        <f>O184*H184</f>
        <v>0</v>
      </c>
      <c r="Q184" s="171">
        <v>2.60425E-4</v>
      </c>
      <c r="R184" s="171">
        <f>Q184*H184</f>
        <v>5.5251768E-2</v>
      </c>
      <c r="S184" s="171">
        <v>0</v>
      </c>
      <c r="T184" s="172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73" t="s">
        <v>220</v>
      </c>
      <c r="AT184" s="173" t="s">
        <v>135</v>
      </c>
      <c r="AU184" s="173" t="s">
        <v>85</v>
      </c>
      <c r="AY184" s="17" t="s">
        <v>132</v>
      </c>
      <c r="BE184" s="174">
        <f>IF(N184="základní",J184,0)</f>
        <v>0</v>
      </c>
      <c r="BF184" s="174">
        <f>IF(N184="snížená",J184,0)</f>
        <v>0</v>
      </c>
      <c r="BG184" s="174">
        <f>IF(N184="zákl. přenesená",J184,0)</f>
        <v>0</v>
      </c>
      <c r="BH184" s="174">
        <f>IF(N184="sníž. přenesená",J184,0)</f>
        <v>0</v>
      </c>
      <c r="BI184" s="174">
        <f>IF(N184="nulová",J184,0)</f>
        <v>0</v>
      </c>
      <c r="BJ184" s="17" t="s">
        <v>8</v>
      </c>
      <c r="BK184" s="174">
        <f>ROUND(I184*H184,0)</f>
        <v>0</v>
      </c>
      <c r="BL184" s="17" t="s">
        <v>220</v>
      </c>
      <c r="BM184" s="173" t="s">
        <v>244</v>
      </c>
    </row>
    <row r="185" spans="1:65" s="13" customFormat="1">
      <c r="B185" s="175"/>
      <c r="D185" s="176" t="s">
        <v>141</v>
      </c>
      <c r="E185" s="177" t="s">
        <v>1</v>
      </c>
      <c r="F185" s="178" t="s">
        <v>245</v>
      </c>
      <c r="H185" s="179">
        <v>4.8</v>
      </c>
      <c r="I185" s="180"/>
      <c r="L185" s="175"/>
      <c r="M185" s="181"/>
      <c r="N185" s="182"/>
      <c r="O185" s="182"/>
      <c r="P185" s="182"/>
      <c r="Q185" s="182"/>
      <c r="R185" s="182"/>
      <c r="S185" s="182"/>
      <c r="T185" s="183"/>
      <c r="AT185" s="177" t="s">
        <v>141</v>
      </c>
      <c r="AU185" s="177" t="s">
        <v>85</v>
      </c>
      <c r="AV185" s="13" t="s">
        <v>85</v>
      </c>
      <c r="AW185" s="13" t="s">
        <v>33</v>
      </c>
      <c r="AX185" s="13" t="s">
        <v>77</v>
      </c>
      <c r="AY185" s="177" t="s">
        <v>132</v>
      </c>
    </row>
    <row r="186" spans="1:65" s="13" customFormat="1">
      <c r="B186" s="175"/>
      <c r="D186" s="176" t="s">
        <v>141</v>
      </c>
      <c r="E186" s="177" t="s">
        <v>1</v>
      </c>
      <c r="F186" s="178" t="s">
        <v>246</v>
      </c>
      <c r="H186" s="179">
        <v>207.36</v>
      </c>
      <c r="I186" s="180"/>
      <c r="L186" s="175"/>
      <c r="M186" s="181"/>
      <c r="N186" s="182"/>
      <c r="O186" s="182"/>
      <c r="P186" s="182"/>
      <c r="Q186" s="182"/>
      <c r="R186" s="182"/>
      <c r="S186" s="182"/>
      <c r="T186" s="183"/>
      <c r="AT186" s="177" t="s">
        <v>141</v>
      </c>
      <c r="AU186" s="177" t="s">
        <v>85</v>
      </c>
      <c r="AV186" s="13" t="s">
        <v>85</v>
      </c>
      <c r="AW186" s="13" t="s">
        <v>33</v>
      </c>
      <c r="AX186" s="13" t="s">
        <v>77</v>
      </c>
      <c r="AY186" s="177" t="s">
        <v>132</v>
      </c>
    </row>
    <row r="187" spans="1:65" s="14" customFormat="1">
      <c r="B187" s="184"/>
      <c r="D187" s="176" t="s">
        <v>141</v>
      </c>
      <c r="E187" s="185" t="s">
        <v>1</v>
      </c>
      <c r="F187" s="186" t="s">
        <v>148</v>
      </c>
      <c r="H187" s="187">
        <v>212.16000000000003</v>
      </c>
      <c r="I187" s="188"/>
      <c r="L187" s="184"/>
      <c r="M187" s="189"/>
      <c r="N187" s="190"/>
      <c r="O187" s="190"/>
      <c r="P187" s="190"/>
      <c r="Q187" s="190"/>
      <c r="R187" s="190"/>
      <c r="S187" s="190"/>
      <c r="T187" s="191"/>
      <c r="AT187" s="185" t="s">
        <v>141</v>
      </c>
      <c r="AU187" s="185" t="s">
        <v>85</v>
      </c>
      <c r="AV187" s="14" t="s">
        <v>88</v>
      </c>
      <c r="AW187" s="14" t="s">
        <v>33</v>
      </c>
      <c r="AX187" s="14" t="s">
        <v>8</v>
      </c>
      <c r="AY187" s="185" t="s">
        <v>132</v>
      </c>
    </row>
    <row r="188" spans="1:65" s="2" customFormat="1" ht="24" customHeight="1">
      <c r="A188" s="32"/>
      <c r="B188" s="161"/>
      <c r="C188" s="192" t="s">
        <v>7</v>
      </c>
      <c r="D188" s="192" t="s">
        <v>226</v>
      </c>
      <c r="E188" s="193" t="s">
        <v>247</v>
      </c>
      <c r="F188" s="194" t="s">
        <v>248</v>
      </c>
      <c r="G188" s="195" t="s">
        <v>153</v>
      </c>
      <c r="H188" s="196">
        <v>212.16</v>
      </c>
      <c r="I188" s="197"/>
      <c r="J188" s="198">
        <f>ROUND(I188*H188,0)</f>
        <v>0</v>
      </c>
      <c r="K188" s="194" t="s">
        <v>139</v>
      </c>
      <c r="L188" s="199"/>
      <c r="M188" s="200" t="s">
        <v>1</v>
      </c>
      <c r="N188" s="201" t="s">
        <v>42</v>
      </c>
      <c r="O188" s="58"/>
      <c r="P188" s="171">
        <f>O188*H188</f>
        <v>0</v>
      </c>
      <c r="Q188" s="171">
        <v>2.87E-2</v>
      </c>
      <c r="R188" s="171">
        <f>Q188*H188</f>
        <v>6.0889920000000002</v>
      </c>
      <c r="S188" s="171">
        <v>0</v>
      </c>
      <c r="T188" s="172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73" t="s">
        <v>229</v>
      </c>
      <c r="AT188" s="173" t="s">
        <v>226</v>
      </c>
      <c r="AU188" s="173" t="s">
        <v>85</v>
      </c>
      <c r="AY188" s="17" t="s">
        <v>132</v>
      </c>
      <c r="BE188" s="174">
        <f>IF(N188="základní",J188,0)</f>
        <v>0</v>
      </c>
      <c r="BF188" s="174">
        <f>IF(N188="snížená",J188,0)</f>
        <v>0</v>
      </c>
      <c r="BG188" s="174">
        <f>IF(N188="zákl. přenesená",J188,0)</f>
        <v>0</v>
      </c>
      <c r="BH188" s="174">
        <f>IF(N188="sníž. přenesená",J188,0)</f>
        <v>0</v>
      </c>
      <c r="BI188" s="174">
        <f>IF(N188="nulová",J188,0)</f>
        <v>0</v>
      </c>
      <c r="BJ188" s="17" t="s">
        <v>8</v>
      </c>
      <c r="BK188" s="174">
        <f>ROUND(I188*H188,0)</f>
        <v>0</v>
      </c>
      <c r="BL188" s="17" t="s">
        <v>220</v>
      </c>
      <c r="BM188" s="173" t="s">
        <v>249</v>
      </c>
    </row>
    <row r="189" spans="1:65" s="13" customFormat="1">
      <c r="B189" s="175"/>
      <c r="D189" s="176" t="s">
        <v>141</v>
      </c>
      <c r="E189" s="177" t="s">
        <v>1</v>
      </c>
      <c r="F189" s="178" t="s">
        <v>245</v>
      </c>
      <c r="H189" s="179">
        <v>4.8</v>
      </c>
      <c r="I189" s="180"/>
      <c r="L189" s="175"/>
      <c r="M189" s="181"/>
      <c r="N189" s="182"/>
      <c r="O189" s="182"/>
      <c r="P189" s="182"/>
      <c r="Q189" s="182"/>
      <c r="R189" s="182"/>
      <c r="S189" s="182"/>
      <c r="T189" s="183"/>
      <c r="AT189" s="177" t="s">
        <v>141</v>
      </c>
      <c r="AU189" s="177" t="s">
        <v>85</v>
      </c>
      <c r="AV189" s="13" t="s">
        <v>85</v>
      </c>
      <c r="AW189" s="13" t="s">
        <v>33</v>
      </c>
      <c r="AX189" s="13" t="s">
        <v>77</v>
      </c>
      <c r="AY189" s="177" t="s">
        <v>132</v>
      </c>
    </row>
    <row r="190" spans="1:65" s="13" customFormat="1">
      <c r="B190" s="175"/>
      <c r="D190" s="176" t="s">
        <v>141</v>
      </c>
      <c r="E190" s="177" t="s">
        <v>1</v>
      </c>
      <c r="F190" s="178" t="s">
        <v>246</v>
      </c>
      <c r="H190" s="179">
        <v>207.36</v>
      </c>
      <c r="I190" s="180"/>
      <c r="L190" s="175"/>
      <c r="M190" s="181"/>
      <c r="N190" s="182"/>
      <c r="O190" s="182"/>
      <c r="P190" s="182"/>
      <c r="Q190" s="182"/>
      <c r="R190" s="182"/>
      <c r="S190" s="182"/>
      <c r="T190" s="183"/>
      <c r="AT190" s="177" t="s">
        <v>141</v>
      </c>
      <c r="AU190" s="177" t="s">
        <v>85</v>
      </c>
      <c r="AV190" s="13" t="s">
        <v>85</v>
      </c>
      <c r="AW190" s="13" t="s">
        <v>33</v>
      </c>
      <c r="AX190" s="13" t="s">
        <v>77</v>
      </c>
      <c r="AY190" s="177" t="s">
        <v>132</v>
      </c>
    </row>
    <row r="191" spans="1:65" s="14" customFormat="1">
      <c r="B191" s="184"/>
      <c r="D191" s="176" t="s">
        <v>141</v>
      </c>
      <c r="E191" s="185" t="s">
        <v>1</v>
      </c>
      <c r="F191" s="186" t="s">
        <v>148</v>
      </c>
      <c r="H191" s="187">
        <v>212.16000000000003</v>
      </c>
      <c r="I191" s="188"/>
      <c r="L191" s="184"/>
      <c r="M191" s="189"/>
      <c r="N191" s="190"/>
      <c r="O191" s="190"/>
      <c r="P191" s="190"/>
      <c r="Q191" s="190"/>
      <c r="R191" s="190"/>
      <c r="S191" s="190"/>
      <c r="T191" s="191"/>
      <c r="AT191" s="185" t="s">
        <v>141</v>
      </c>
      <c r="AU191" s="185" t="s">
        <v>85</v>
      </c>
      <c r="AV191" s="14" t="s">
        <v>88</v>
      </c>
      <c r="AW191" s="14" t="s">
        <v>33</v>
      </c>
      <c r="AX191" s="14" t="s">
        <v>8</v>
      </c>
      <c r="AY191" s="185" t="s">
        <v>132</v>
      </c>
    </row>
    <row r="192" spans="1:65" s="2" customFormat="1" ht="24" customHeight="1">
      <c r="A192" s="32"/>
      <c r="B192" s="161"/>
      <c r="C192" s="162" t="s">
        <v>250</v>
      </c>
      <c r="D192" s="162" t="s">
        <v>135</v>
      </c>
      <c r="E192" s="163" t="s">
        <v>251</v>
      </c>
      <c r="F192" s="164" t="s">
        <v>252</v>
      </c>
      <c r="G192" s="165" t="s">
        <v>138</v>
      </c>
      <c r="H192" s="166">
        <v>365.28</v>
      </c>
      <c r="I192" s="167"/>
      <c r="J192" s="168">
        <f>ROUND(I192*H192,0)</f>
        <v>0</v>
      </c>
      <c r="K192" s="164" t="s">
        <v>139</v>
      </c>
      <c r="L192" s="33"/>
      <c r="M192" s="169" t="s">
        <v>1</v>
      </c>
      <c r="N192" s="170" t="s">
        <v>42</v>
      </c>
      <c r="O192" s="58"/>
      <c r="P192" s="171">
        <f>O192*H192</f>
        <v>0</v>
      </c>
      <c r="Q192" s="171">
        <v>1.8891780000000001E-4</v>
      </c>
      <c r="R192" s="171">
        <f>Q192*H192</f>
        <v>6.9007893983999993E-2</v>
      </c>
      <c r="S192" s="171">
        <v>0</v>
      </c>
      <c r="T192" s="172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73" t="s">
        <v>220</v>
      </c>
      <c r="AT192" s="173" t="s">
        <v>135</v>
      </c>
      <c r="AU192" s="173" t="s">
        <v>85</v>
      </c>
      <c r="AY192" s="17" t="s">
        <v>132</v>
      </c>
      <c r="BE192" s="174">
        <f>IF(N192="základní",J192,0)</f>
        <v>0</v>
      </c>
      <c r="BF192" s="174">
        <f>IF(N192="snížená",J192,0)</f>
        <v>0</v>
      </c>
      <c r="BG192" s="174">
        <f>IF(N192="zákl. přenesená",J192,0)</f>
        <v>0</v>
      </c>
      <c r="BH192" s="174">
        <f>IF(N192="sníž. přenesená",J192,0)</f>
        <v>0</v>
      </c>
      <c r="BI192" s="174">
        <f>IF(N192="nulová",J192,0)</f>
        <v>0</v>
      </c>
      <c r="BJ192" s="17" t="s">
        <v>8</v>
      </c>
      <c r="BK192" s="174">
        <f>ROUND(I192*H192,0)</f>
        <v>0</v>
      </c>
      <c r="BL192" s="17" t="s">
        <v>220</v>
      </c>
      <c r="BM192" s="173" t="s">
        <v>253</v>
      </c>
    </row>
    <row r="193" spans="1:65" s="13" customFormat="1">
      <c r="B193" s="175"/>
      <c r="D193" s="176" t="s">
        <v>141</v>
      </c>
      <c r="E193" s="177" t="s">
        <v>1</v>
      </c>
      <c r="F193" s="178" t="s">
        <v>142</v>
      </c>
      <c r="H193" s="179">
        <v>43.2</v>
      </c>
      <c r="I193" s="180"/>
      <c r="L193" s="175"/>
      <c r="M193" s="181"/>
      <c r="N193" s="182"/>
      <c r="O193" s="182"/>
      <c r="P193" s="182"/>
      <c r="Q193" s="182"/>
      <c r="R193" s="182"/>
      <c r="S193" s="182"/>
      <c r="T193" s="183"/>
      <c r="AT193" s="177" t="s">
        <v>141</v>
      </c>
      <c r="AU193" s="177" t="s">
        <v>85</v>
      </c>
      <c r="AV193" s="13" t="s">
        <v>85</v>
      </c>
      <c r="AW193" s="13" t="s">
        <v>33</v>
      </c>
      <c r="AX193" s="13" t="s">
        <v>77</v>
      </c>
      <c r="AY193" s="177" t="s">
        <v>132</v>
      </c>
    </row>
    <row r="194" spans="1:65" s="13" customFormat="1">
      <c r="B194" s="175"/>
      <c r="D194" s="176" t="s">
        <v>141</v>
      </c>
      <c r="E194" s="177" t="s">
        <v>1</v>
      </c>
      <c r="F194" s="178" t="s">
        <v>143</v>
      </c>
      <c r="H194" s="179">
        <v>15.6</v>
      </c>
      <c r="I194" s="180"/>
      <c r="L194" s="175"/>
      <c r="M194" s="181"/>
      <c r="N194" s="182"/>
      <c r="O194" s="182"/>
      <c r="P194" s="182"/>
      <c r="Q194" s="182"/>
      <c r="R194" s="182"/>
      <c r="S194" s="182"/>
      <c r="T194" s="183"/>
      <c r="AT194" s="177" t="s">
        <v>141</v>
      </c>
      <c r="AU194" s="177" t="s">
        <v>85</v>
      </c>
      <c r="AV194" s="13" t="s">
        <v>85</v>
      </c>
      <c r="AW194" s="13" t="s">
        <v>33</v>
      </c>
      <c r="AX194" s="13" t="s">
        <v>77</v>
      </c>
      <c r="AY194" s="177" t="s">
        <v>132</v>
      </c>
    </row>
    <row r="195" spans="1:65" s="13" customFormat="1">
      <c r="B195" s="175"/>
      <c r="D195" s="176" t="s">
        <v>141</v>
      </c>
      <c r="E195" s="177" t="s">
        <v>1</v>
      </c>
      <c r="F195" s="178" t="s">
        <v>144</v>
      </c>
      <c r="H195" s="179">
        <v>12.4</v>
      </c>
      <c r="I195" s="180"/>
      <c r="L195" s="175"/>
      <c r="M195" s="181"/>
      <c r="N195" s="182"/>
      <c r="O195" s="182"/>
      <c r="P195" s="182"/>
      <c r="Q195" s="182"/>
      <c r="R195" s="182"/>
      <c r="S195" s="182"/>
      <c r="T195" s="183"/>
      <c r="AT195" s="177" t="s">
        <v>141</v>
      </c>
      <c r="AU195" s="177" t="s">
        <v>85</v>
      </c>
      <c r="AV195" s="13" t="s">
        <v>85</v>
      </c>
      <c r="AW195" s="13" t="s">
        <v>33</v>
      </c>
      <c r="AX195" s="13" t="s">
        <v>77</v>
      </c>
      <c r="AY195" s="177" t="s">
        <v>132</v>
      </c>
    </row>
    <row r="196" spans="1:65" s="13" customFormat="1">
      <c r="B196" s="175"/>
      <c r="D196" s="176" t="s">
        <v>141</v>
      </c>
      <c r="E196" s="177" t="s">
        <v>1</v>
      </c>
      <c r="F196" s="178" t="s">
        <v>145</v>
      </c>
      <c r="H196" s="179">
        <v>259.2</v>
      </c>
      <c r="I196" s="180"/>
      <c r="L196" s="175"/>
      <c r="M196" s="181"/>
      <c r="N196" s="182"/>
      <c r="O196" s="182"/>
      <c r="P196" s="182"/>
      <c r="Q196" s="182"/>
      <c r="R196" s="182"/>
      <c r="S196" s="182"/>
      <c r="T196" s="183"/>
      <c r="AT196" s="177" t="s">
        <v>141</v>
      </c>
      <c r="AU196" s="177" t="s">
        <v>85</v>
      </c>
      <c r="AV196" s="13" t="s">
        <v>85</v>
      </c>
      <c r="AW196" s="13" t="s">
        <v>33</v>
      </c>
      <c r="AX196" s="13" t="s">
        <v>77</v>
      </c>
      <c r="AY196" s="177" t="s">
        <v>132</v>
      </c>
    </row>
    <row r="197" spans="1:65" s="13" customFormat="1">
      <c r="B197" s="175"/>
      <c r="D197" s="176" t="s">
        <v>141</v>
      </c>
      <c r="E197" s="177" t="s">
        <v>1</v>
      </c>
      <c r="F197" s="178" t="s">
        <v>146</v>
      </c>
      <c r="H197" s="179">
        <v>20.88</v>
      </c>
      <c r="I197" s="180"/>
      <c r="L197" s="175"/>
      <c r="M197" s="181"/>
      <c r="N197" s="182"/>
      <c r="O197" s="182"/>
      <c r="P197" s="182"/>
      <c r="Q197" s="182"/>
      <c r="R197" s="182"/>
      <c r="S197" s="182"/>
      <c r="T197" s="183"/>
      <c r="AT197" s="177" t="s">
        <v>141</v>
      </c>
      <c r="AU197" s="177" t="s">
        <v>85</v>
      </c>
      <c r="AV197" s="13" t="s">
        <v>85</v>
      </c>
      <c r="AW197" s="13" t="s">
        <v>33</v>
      </c>
      <c r="AX197" s="13" t="s">
        <v>77</v>
      </c>
      <c r="AY197" s="177" t="s">
        <v>132</v>
      </c>
    </row>
    <row r="198" spans="1:65" s="13" customFormat="1">
      <c r="B198" s="175"/>
      <c r="D198" s="176" t="s">
        <v>141</v>
      </c>
      <c r="E198" s="177" t="s">
        <v>1</v>
      </c>
      <c r="F198" s="178" t="s">
        <v>147</v>
      </c>
      <c r="H198" s="179">
        <v>14</v>
      </c>
      <c r="I198" s="180"/>
      <c r="L198" s="175"/>
      <c r="M198" s="181"/>
      <c r="N198" s="182"/>
      <c r="O198" s="182"/>
      <c r="P198" s="182"/>
      <c r="Q198" s="182"/>
      <c r="R198" s="182"/>
      <c r="S198" s="182"/>
      <c r="T198" s="183"/>
      <c r="AT198" s="177" t="s">
        <v>141</v>
      </c>
      <c r="AU198" s="177" t="s">
        <v>85</v>
      </c>
      <c r="AV198" s="13" t="s">
        <v>85</v>
      </c>
      <c r="AW198" s="13" t="s">
        <v>33</v>
      </c>
      <c r="AX198" s="13" t="s">
        <v>77</v>
      </c>
      <c r="AY198" s="177" t="s">
        <v>132</v>
      </c>
    </row>
    <row r="199" spans="1:65" s="14" customFormat="1">
      <c r="B199" s="184"/>
      <c r="D199" s="176" t="s">
        <v>141</v>
      </c>
      <c r="E199" s="185" t="s">
        <v>1</v>
      </c>
      <c r="F199" s="186" t="s">
        <v>148</v>
      </c>
      <c r="H199" s="187">
        <v>365.28</v>
      </c>
      <c r="I199" s="188"/>
      <c r="L199" s="184"/>
      <c r="M199" s="189"/>
      <c r="N199" s="190"/>
      <c r="O199" s="190"/>
      <c r="P199" s="190"/>
      <c r="Q199" s="190"/>
      <c r="R199" s="190"/>
      <c r="S199" s="190"/>
      <c r="T199" s="191"/>
      <c r="AT199" s="185" t="s">
        <v>141</v>
      </c>
      <c r="AU199" s="185" t="s">
        <v>85</v>
      </c>
      <c r="AV199" s="14" t="s">
        <v>88</v>
      </c>
      <c r="AW199" s="14" t="s">
        <v>33</v>
      </c>
      <c r="AX199" s="14" t="s">
        <v>8</v>
      </c>
      <c r="AY199" s="185" t="s">
        <v>132</v>
      </c>
    </row>
    <row r="200" spans="1:65" s="2" customFormat="1" ht="24" customHeight="1">
      <c r="A200" s="32"/>
      <c r="B200" s="161"/>
      <c r="C200" s="162" t="s">
        <v>254</v>
      </c>
      <c r="D200" s="162" t="s">
        <v>135</v>
      </c>
      <c r="E200" s="163" t="s">
        <v>255</v>
      </c>
      <c r="F200" s="164" t="s">
        <v>256</v>
      </c>
      <c r="G200" s="165" t="s">
        <v>257</v>
      </c>
      <c r="H200" s="166">
        <v>9.36</v>
      </c>
      <c r="I200" s="167"/>
      <c r="J200" s="168">
        <f>ROUND(I200*H200,0)</f>
        <v>0</v>
      </c>
      <c r="K200" s="164" t="s">
        <v>139</v>
      </c>
      <c r="L200" s="33"/>
      <c r="M200" s="169" t="s">
        <v>1</v>
      </c>
      <c r="N200" s="170" t="s">
        <v>42</v>
      </c>
      <c r="O200" s="58"/>
      <c r="P200" s="171">
        <f>O200*H200</f>
        <v>0</v>
      </c>
      <c r="Q200" s="171">
        <v>8.5508749999999999E-4</v>
      </c>
      <c r="R200" s="171">
        <f>Q200*H200</f>
        <v>8.003619E-3</v>
      </c>
      <c r="S200" s="171">
        <v>0</v>
      </c>
      <c r="T200" s="172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73" t="s">
        <v>220</v>
      </c>
      <c r="AT200" s="173" t="s">
        <v>135</v>
      </c>
      <c r="AU200" s="173" t="s">
        <v>85</v>
      </c>
      <c r="AY200" s="17" t="s">
        <v>132</v>
      </c>
      <c r="BE200" s="174">
        <f>IF(N200="základní",J200,0)</f>
        <v>0</v>
      </c>
      <c r="BF200" s="174">
        <f>IF(N200="snížená",J200,0)</f>
        <v>0</v>
      </c>
      <c r="BG200" s="174">
        <f>IF(N200="zákl. přenesená",J200,0)</f>
        <v>0</v>
      </c>
      <c r="BH200" s="174">
        <f>IF(N200="sníž. přenesená",J200,0)</f>
        <v>0</v>
      </c>
      <c r="BI200" s="174">
        <f>IF(N200="nulová",J200,0)</f>
        <v>0</v>
      </c>
      <c r="BJ200" s="17" t="s">
        <v>8</v>
      </c>
      <c r="BK200" s="174">
        <f>ROUND(I200*H200,0)</f>
        <v>0</v>
      </c>
      <c r="BL200" s="17" t="s">
        <v>220</v>
      </c>
      <c r="BM200" s="173" t="s">
        <v>258</v>
      </c>
    </row>
    <row r="201" spans="1:65" s="13" customFormat="1">
      <c r="B201" s="175"/>
      <c r="D201" s="176" t="s">
        <v>141</v>
      </c>
      <c r="E201" s="177" t="s">
        <v>1</v>
      </c>
      <c r="F201" s="178" t="s">
        <v>259</v>
      </c>
      <c r="H201" s="179">
        <v>9.36</v>
      </c>
      <c r="I201" s="180"/>
      <c r="L201" s="175"/>
      <c r="M201" s="181"/>
      <c r="N201" s="182"/>
      <c r="O201" s="182"/>
      <c r="P201" s="182"/>
      <c r="Q201" s="182"/>
      <c r="R201" s="182"/>
      <c r="S201" s="182"/>
      <c r="T201" s="183"/>
      <c r="AT201" s="177" t="s">
        <v>141</v>
      </c>
      <c r="AU201" s="177" t="s">
        <v>85</v>
      </c>
      <c r="AV201" s="13" t="s">
        <v>85</v>
      </c>
      <c r="AW201" s="13" t="s">
        <v>33</v>
      </c>
      <c r="AX201" s="13" t="s">
        <v>77</v>
      </c>
      <c r="AY201" s="177" t="s">
        <v>132</v>
      </c>
    </row>
    <row r="202" spans="1:65" s="14" customFormat="1">
      <c r="B202" s="184"/>
      <c r="D202" s="176" t="s">
        <v>141</v>
      </c>
      <c r="E202" s="185" t="s">
        <v>1</v>
      </c>
      <c r="F202" s="186" t="s">
        <v>148</v>
      </c>
      <c r="H202" s="187">
        <v>9.36</v>
      </c>
      <c r="I202" s="188"/>
      <c r="L202" s="184"/>
      <c r="M202" s="189"/>
      <c r="N202" s="190"/>
      <c r="O202" s="190"/>
      <c r="P202" s="190"/>
      <c r="Q202" s="190"/>
      <c r="R202" s="190"/>
      <c r="S202" s="190"/>
      <c r="T202" s="191"/>
      <c r="AT202" s="185" t="s">
        <v>141</v>
      </c>
      <c r="AU202" s="185" t="s">
        <v>85</v>
      </c>
      <c r="AV202" s="14" t="s">
        <v>88</v>
      </c>
      <c r="AW202" s="14" t="s">
        <v>33</v>
      </c>
      <c r="AX202" s="14" t="s">
        <v>8</v>
      </c>
      <c r="AY202" s="185" t="s">
        <v>132</v>
      </c>
    </row>
    <row r="203" spans="1:65" s="2" customFormat="1" ht="16.5" customHeight="1">
      <c r="A203" s="32"/>
      <c r="B203" s="161"/>
      <c r="C203" s="192" t="s">
        <v>260</v>
      </c>
      <c r="D203" s="192" t="s">
        <v>226</v>
      </c>
      <c r="E203" s="193" t="s">
        <v>261</v>
      </c>
      <c r="F203" s="194" t="s">
        <v>262</v>
      </c>
      <c r="G203" s="195" t="s">
        <v>153</v>
      </c>
      <c r="H203" s="196">
        <v>9.36</v>
      </c>
      <c r="I203" s="197"/>
      <c r="J203" s="198">
        <f>ROUND(I203*H203,0)</f>
        <v>0</v>
      </c>
      <c r="K203" s="194" t="s">
        <v>1</v>
      </c>
      <c r="L203" s="199"/>
      <c r="M203" s="200" t="s">
        <v>1</v>
      </c>
      <c r="N203" s="201" t="s">
        <v>42</v>
      </c>
      <c r="O203" s="58"/>
      <c r="P203" s="171">
        <f>O203*H203</f>
        <v>0</v>
      </c>
      <c r="Q203" s="171">
        <v>0.03</v>
      </c>
      <c r="R203" s="171">
        <f>Q203*H203</f>
        <v>0.28079999999999999</v>
      </c>
      <c r="S203" s="171">
        <v>0</v>
      </c>
      <c r="T203" s="172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73" t="s">
        <v>229</v>
      </c>
      <c r="AT203" s="173" t="s">
        <v>226</v>
      </c>
      <c r="AU203" s="173" t="s">
        <v>85</v>
      </c>
      <c r="AY203" s="17" t="s">
        <v>132</v>
      </c>
      <c r="BE203" s="174">
        <f>IF(N203="základní",J203,0)</f>
        <v>0</v>
      </c>
      <c r="BF203" s="174">
        <f>IF(N203="snížená",J203,0)</f>
        <v>0</v>
      </c>
      <c r="BG203" s="174">
        <f>IF(N203="zákl. přenesená",J203,0)</f>
        <v>0</v>
      </c>
      <c r="BH203" s="174">
        <f>IF(N203="sníž. přenesená",J203,0)</f>
        <v>0</v>
      </c>
      <c r="BI203" s="174">
        <f>IF(N203="nulová",J203,0)</f>
        <v>0</v>
      </c>
      <c r="BJ203" s="17" t="s">
        <v>8</v>
      </c>
      <c r="BK203" s="174">
        <f>ROUND(I203*H203,0)</f>
        <v>0</v>
      </c>
      <c r="BL203" s="17" t="s">
        <v>220</v>
      </c>
      <c r="BM203" s="173" t="s">
        <v>263</v>
      </c>
    </row>
    <row r="204" spans="1:65" s="13" customFormat="1">
      <c r="B204" s="175"/>
      <c r="D204" s="176" t="s">
        <v>141</v>
      </c>
      <c r="E204" s="177" t="s">
        <v>1</v>
      </c>
      <c r="F204" s="178" t="s">
        <v>264</v>
      </c>
      <c r="H204" s="179">
        <v>9.36</v>
      </c>
      <c r="I204" s="180"/>
      <c r="L204" s="175"/>
      <c r="M204" s="181"/>
      <c r="N204" s="182"/>
      <c r="O204" s="182"/>
      <c r="P204" s="182"/>
      <c r="Q204" s="182"/>
      <c r="R204" s="182"/>
      <c r="S204" s="182"/>
      <c r="T204" s="183"/>
      <c r="AT204" s="177" t="s">
        <v>141</v>
      </c>
      <c r="AU204" s="177" t="s">
        <v>85</v>
      </c>
      <c r="AV204" s="13" t="s">
        <v>85</v>
      </c>
      <c r="AW204" s="13" t="s">
        <v>33</v>
      </c>
      <c r="AX204" s="13" t="s">
        <v>77</v>
      </c>
      <c r="AY204" s="177" t="s">
        <v>132</v>
      </c>
    </row>
    <row r="205" spans="1:65" s="14" customFormat="1">
      <c r="B205" s="184"/>
      <c r="D205" s="176" t="s">
        <v>141</v>
      </c>
      <c r="E205" s="185" t="s">
        <v>1</v>
      </c>
      <c r="F205" s="186" t="s">
        <v>148</v>
      </c>
      <c r="H205" s="187">
        <v>9.36</v>
      </c>
      <c r="I205" s="188"/>
      <c r="L205" s="184"/>
      <c r="M205" s="189"/>
      <c r="N205" s="190"/>
      <c r="O205" s="190"/>
      <c r="P205" s="190"/>
      <c r="Q205" s="190"/>
      <c r="R205" s="190"/>
      <c r="S205" s="190"/>
      <c r="T205" s="191"/>
      <c r="AT205" s="185" t="s">
        <v>141</v>
      </c>
      <c r="AU205" s="185" t="s">
        <v>85</v>
      </c>
      <c r="AV205" s="14" t="s">
        <v>88</v>
      </c>
      <c r="AW205" s="14" t="s">
        <v>33</v>
      </c>
      <c r="AX205" s="14" t="s">
        <v>8</v>
      </c>
      <c r="AY205" s="185" t="s">
        <v>132</v>
      </c>
    </row>
    <row r="206" spans="1:65" s="2" customFormat="1" ht="24" customHeight="1">
      <c r="A206" s="32"/>
      <c r="B206" s="161"/>
      <c r="C206" s="162" t="s">
        <v>265</v>
      </c>
      <c r="D206" s="162" t="s">
        <v>135</v>
      </c>
      <c r="E206" s="163" t="s">
        <v>266</v>
      </c>
      <c r="F206" s="164" t="s">
        <v>267</v>
      </c>
      <c r="G206" s="165" t="s">
        <v>257</v>
      </c>
      <c r="H206" s="166">
        <v>2</v>
      </c>
      <c r="I206" s="167"/>
      <c r="J206" s="168">
        <f>ROUND(I206*H206,0)</f>
        <v>0</v>
      </c>
      <c r="K206" s="164" t="s">
        <v>139</v>
      </c>
      <c r="L206" s="33"/>
      <c r="M206" s="169" t="s">
        <v>1</v>
      </c>
      <c r="N206" s="170" t="s">
        <v>42</v>
      </c>
      <c r="O206" s="58"/>
      <c r="P206" s="171">
        <f>O206*H206</f>
        <v>0</v>
      </c>
      <c r="Q206" s="171">
        <v>0</v>
      </c>
      <c r="R206" s="171">
        <f>Q206*H206</f>
        <v>0</v>
      </c>
      <c r="S206" s="171">
        <v>0</v>
      </c>
      <c r="T206" s="172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73" t="s">
        <v>220</v>
      </c>
      <c r="AT206" s="173" t="s">
        <v>135</v>
      </c>
      <c r="AU206" s="173" t="s">
        <v>85</v>
      </c>
      <c r="AY206" s="17" t="s">
        <v>132</v>
      </c>
      <c r="BE206" s="174">
        <f>IF(N206="základní",J206,0)</f>
        <v>0</v>
      </c>
      <c r="BF206" s="174">
        <f>IF(N206="snížená",J206,0)</f>
        <v>0</v>
      </c>
      <c r="BG206" s="174">
        <f>IF(N206="zákl. přenesená",J206,0)</f>
        <v>0</v>
      </c>
      <c r="BH206" s="174">
        <f>IF(N206="sníž. přenesená",J206,0)</f>
        <v>0</v>
      </c>
      <c r="BI206" s="174">
        <f>IF(N206="nulová",J206,0)</f>
        <v>0</v>
      </c>
      <c r="BJ206" s="17" t="s">
        <v>8</v>
      </c>
      <c r="BK206" s="174">
        <f>ROUND(I206*H206,0)</f>
        <v>0</v>
      </c>
      <c r="BL206" s="17" t="s">
        <v>220</v>
      </c>
      <c r="BM206" s="173" t="s">
        <v>268</v>
      </c>
    </row>
    <row r="207" spans="1:65" s="13" customFormat="1">
      <c r="B207" s="175"/>
      <c r="D207" s="176" t="s">
        <v>141</v>
      </c>
      <c r="E207" s="177" t="s">
        <v>1</v>
      </c>
      <c r="F207" s="178" t="s">
        <v>85</v>
      </c>
      <c r="H207" s="179">
        <v>2</v>
      </c>
      <c r="I207" s="180"/>
      <c r="L207" s="175"/>
      <c r="M207" s="181"/>
      <c r="N207" s="182"/>
      <c r="O207" s="182"/>
      <c r="P207" s="182"/>
      <c r="Q207" s="182"/>
      <c r="R207" s="182"/>
      <c r="S207" s="182"/>
      <c r="T207" s="183"/>
      <c r="AT207" s="177" t="s">
        <v>141</v>
      </c>
      <c r="AU207" s="177" t="s">
        <v>85</v>
      </c>
      <c r="AV207" s="13" t="s">
        <v>85</v>
      </c>
      <c r="AW207" s="13" t="s">
        <v>33</v>
      </c>
      <c r="AX207" s="13" t="s">
        <v>8</v>
      </c>
      <c r="AY207" s="177" t="s">
        <v>132</v>
      </c>
    </row>
    <row r="208" spans="1:65" s="2" customFormat="1" ht="24" customHeight="1">
      <c r="A208" s="32"/>
      <c r="B208" s="161"/>
      <c r="C208" s="162" t="s">
        <v>269</v>
      </c>
      <c r="D208" s="162" t="s">
        <v>135</v>
      </c>
      <c r="E208" s="163" t="s">
        <v>270</v>
      </c>
      <c r="F208" s="164" t="s">
        <v>271</v>
      </c>
      <c r="G208" s="165" t="s">
        <v>257</v>
      </c>
      <c r="H208" s="166">
        <v>10</v>
      </c>
      <c r="I208" s="167"/>
      <c r="J208" s="168">
        <f>ROUND(I208*H208,0)</f>
        <v>0</v>
      </c>
      <c r="K208" s="164" t="s">
        <v>139</v>
      </c>
      <c r="L208" s="33"/>
      <c r="M208" s="169" t="s">
        <v>1</v>
      </c>
      <c r="N208" s="170" t="s">
        <v>42</v>
      </c>
      <c r="O208" s="58"/>
      <c r="P208" s="171">
        <f>O208*H208</f>
        <v>0</v>
      </c>
      <c r="Q208" s="171">
        <v>0</v>
      </c>
      <c r="R208" s="171">
        <f>Q208*H208</f>
        <v>0</v>
      </c>
      <c r="S208" s="171">
        <v>0</v>
      </c>
      <c r="T208" s="172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73" t="s">
        <v>220</v>
      </c>
      <c r="AT208" s="173" t="s">
        <v>135</v>
      </c>
      <c r="AU208" s="173" t="s">
        <v>85</v>
      </c>
      <c r="AY208" s="17" t="s">
        <v>132</v>
      </c>
      <c r="BE208" s="174">
        <f>IF(N208="základní",J208,0)</f>
        <v>0</v>
      </c>
      <c r="BF208" s="174">
        <f>IF(N208="snížená",J208,0)</f>
        <v>0</v>
      </c>
      <c r="BG208" s="174">
        <f>IF(N208="zákl. přenesená",J208,0)</f>
        <v>0</v>
      </c>
      <c r="BH208" s="174">
        <f>IF(N208="sníž. přenesená",J208,0)</f>
        <v>0</v>
      </c>
      <c r="BI208" s="174">
        <f>IF(N208="nulová",J208,0)</f>
        <v>0</v>
      </c>
      <c r="BJ208" s="17" t="s">
        <v>8</v>
      </c>
      <c r="BK208" s="174">
        <f>ROUND(I208*H208,0)</f>
        <v>0</v>
      </c>
      <c r="BL208" s="17" t="s">
        <v>220</v>
      </c>
      <c r="BM208" s="173" t="s">
        <v>272</v>
      </c>
    </row>
    <row r="209" spans="1:65" s="13" customFormat="1">
      <c r="B209" s="175"/>
      <c r="D209" s="176" t="s">
        <v>141</v>
      </c>
      <c r="E209" s="177" t="s">
        <v>1</v>
      </c>
      <c r="F209" s="178" t="s">
        <v>273</v>
      </c>
      <c r="H209" s="179">
        <v>10</v>
      </c>
      <c r="I209" s="180"/>
      <c r="L209" s="175"/>
      <c r="M209" s="181"/>
      <c r="N209" s="182"/>
      <c r="O209" s="182"/>
      <c r="P209" s="182"/>
      <c r="Q209" s="182"/>
      <c r="R209" s="182"/>
      <c r="S209" s="182"/>
      <c r="T209" s="183"/>
      <c r="AT209" s="177" t="s">
        <v>141</v>
      </c>
      <c r="AU209" s="177" t="s">
        <v>85</v>
      </c>
      <c r="AV209" s="13" t="s">
        <v>85</v>
      </c>
      <c r="AW209" s="13" t="s">
        <v>33</v>
      </c>
      <c r="AX209" s="13" t="s">
        <v>8</v>
      </c>
      <c r="AY209" s="177" t="s">
        <v>132</v>
      </c>
    </row>
    <row r="210" spans="1:65" s="2" customFormat="1" ht="24" customHeight="1">
      <c r="A210" s="32"/>
      <c r="B210" s="161"/>
      <c r="C210" s="162" t="s">
        <v>274</v>
      </c>
      <c r="D210" s="162" t="s">
        <v>135</v>
      </c>
      <c r="E210" s="163" t="s">
        <v>275</v>
      </c>
      <c r="F210" s="164" t="s">
        <v>276</v>
      </c>
      <c r="G210" s="165" t="s">
        <v>257</v>
      </c>
      <c r="H210" s="166">
        <v>18</v>
      </c>
      <c r="I210" s="167"/>
      <c r="J210" s="168">
        <f>ROUND(I210*H210,0)</f>
        <v>0</v>
      </c>
      <c r="K210" s="164" t="s">
        <v>139</v>
      </c>
      <c r="L210" s="33"/>
      <c r="M210" s="169" t="s">
        <v>1</v>
      </c>
      <c r="N210" s="170" t="s">
        <v>42</v>
      </c>
      <c r="O210" s="58"/>
      <c r="P210" s="171">
        <f>O210*H210</f>
        <v>0</v>
      </c>
      <c r="Q210" s="171">
        <v>0</v>
      </c>
      <c r="R210" s="171">
        <f>Q210*H210</f>
        <v>0</v>
      </c>
      <c r="S210" s="171">
        <v>0</v>
      </c>
      <c r="T210" s="172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73" t="s">
        <v>220</v>
      </c>
      <c r="AT210" s="173" t="s">
        <v>135</v>
      </c>
      <c r="AU210" s="173" t="s">
        <v>85</v>
      </c>
      <c r="AY210" s="17" t="s">
        <v>132</v>
      </c>
      <c r="BE210" s="174">
        <f>IF(N210="základní",J210,0)</f>
        <v>0</v>
      </c>
      <c r="BF210" s="174">
        <f>IF(N210="snížená",J210,0)</f>
        <v>0</v>
      </c>
      <c r="BG210" s="174">
        <f>IF(N210="zákl. přenesená",J210,0)</f>
        <v>0</v>
      </c>
      <c r="BH210" s="174">
        <f>IF(N210="sníž. přenesená",J210,0)</f>
        <v>0</v>
      </c>
      <c r="BI210" s="174">
        <f>IF(N210="nulová",J210,0)</f>
        <v>0</v>
      </c>
      <c r="BJ210" s="17" t="s">
        <v>8</v>
      </c>
      <c r="BK210" s="174">
        <f>ROUND(I210*H210,0)</f>
        <v>0</v>
      </c>
      <c r="BL210" s="17" t="s">
        <v>220</v>
      </c>
      <c r="BM210" s="173" t="s">
        <v>277</v>
      </c>
    </row>
    <row r="211" spans="1:65" s="13" customFormat="1">
      <c r="B211" s="175"/>
      <c r="D211" s="176" t="s">
        <v>141</v>
      </c>
      <c r="E211" s="177" t="s">
        <v>1</v>
      </c>
      <c r="F211" s="178" t="s">
        <v>231</v>
      </c>
      <c r="H211" s="179">
        <v>18</v>
      </c>
      <c r="I211" s="180"/>
      <c r="L211" s="175"/>
      <c r="M211" s="181"/>
      <c r="N211" s="182"/>
      <c r="O211" s="182"/>
      <c r="P211" s="182"/>
      <c r="Q211" s="182"/>
      <c r="R211" s="182"/>
      <c r="S211" s="182"/>
      <c r="T211" s="183"/>
      <c r="AT211" s="177" t="s">
        <v>141</v>
      </c>
      <c r="AU211" s="177" t="s">
        <v>85</v>
      </c>
      <c r="AV211" s="13" t="s">
        <v>85</v>
      </c>
      <c r="AW211" s="13" t="s">
        <v>33</v>
      </c>
      <c r="AX211" s="13" t="s">
        <v>8</v>
      </c>
      <c r="AY211" s="177" t="s">
        <v>132</v>
      </c>
    </row>
    <row r="212" spans="1:65" s="2" customFormat="1" ht="16.5" customHeight="1">
      <c r="A212" s="32"/>
      <c r="B212" s="161"/>
      <c r="C212" s="192" t="s">
        <v>278</v>
      </c>
      <c r="D212" s="192" t="s">
        <v>226</v>
      </c>
      <c r="E212" s="193" t="s">
        <v>279</v>
      </c>
      <c r="F212" s="194" t="s">
        <v>280</v>
      </c>
      <c r="G212" s="195" t="s">
        <v>138</v>
      </c>
      <c r="H212" s="196">
        <v>108.6</v>
      </c>
      <c r="I212" s="197"/>
      <c r="J212" s="198">
        <f>ROUND(I212*H212,0)</f>
        <v>0</v>
      </c>
      <c r="K212" s="194" t="s">
        <v>139</v>
      </c>
      <c r="L212" s="199"/>
      <c r="M212" s="200" t="s">
        <v>1</v>
      </c>
      <c r="N212" s="201" t="s">
        <v>42</v>
      </c>
      <c r="O212" s="58"/>
      <c r="P212" s="171">
        <f>O212*H212</f>
        <v>0</v>
      </c>
      <c r="Q212" s="171">
        <v>1.5E-3</v>
      </c>
      <c r="R212" s="171">
        <f>Q212*H212</f>
        <v>0.16289999999999999</v>
      </c>
      <c r="S212" s="171">
        <v>0</v>
      </c>
      <c r="T212" s="172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73" t="s">
        <v>229</v>
      </c>
      <c r="AT212" s="173" t="s">
        <v>226</v>
      </c>
      <c r="AU212" s="173" t="s">
        <v>85</v>
      </c>
      <c r="AY212" s="17" t="s">
        <v>132</v>
      </c>
      <c r="BE212" s="174">
        <f>IF(N212="základní",J212,0)</f>
        <v>0</v>
      </c>
      <c r="BF212" s="174">
        <f>IF(N212="snížená",J212,0)</f>
        <v>0</v>
      </c>
      <c r="BG212" s="174">
        <f>IF(N212="zákl. přenesená",J212,0)</f>
        <v>0</v>
      </c>
      <c r="BH212" s="174">
        <f>IF(N212="sníž. přenesená",J212,0)</f>
        <v>0</v>
      </c>
      <c r="BI212" s="174">
        <f>IF(N212="nulová",J212,0)</f>
        <v>0</v>
      </c>
      <c r="BJ212" s="17" t="s">
        <v>8</v>
      </c>
      <c r="BK212" s="174">
        <f>ROUND(I212*H212,0)</f>
        <v>0</v>
      </c>
      <c r="BL212" s="17" t="s">
        <v>220</v>
      </c>
      <c r="BM212" s="173" t="s">
        <v>281</v>
      </c>
    </row>
    <row r="213" spans="1:65" s="13" customFormat="1">
      <c r="B213" s="175"/>
      <c r="D213" s="176" t="s">
        <v>141</v>
      </c>
      <c r="E213" s="177" t="s">
        <v>1</v>
      </c>
      <c r="F213" s="178" t="s">
        <v>282</v>
      </c>
      <c r="H213" s="179">
        <v>3</v>
      </c>
      <c r="I213" s="180"/>
      <c r="L213" s="175"/>
      <c r="M213" s="181"/>
      <c r="N213" s="182"/>
      <c r="O213" s="182"/>
      <c r="P213" s="182"/>
      <c r="Q213" s="182"/>
      <c r="R213" s="182"/>
      <c r="S213" s="182"/>
      <c r="T213" s="183"/>
      <c r="AT213" s="177" t="s">
        <v>141</v>
      </c>
      <c r="AU213" s="177" t="s">
        <v>85</v>
      </c>
      <c r="AV213" s="13" t="s">
        <v>85</v>
      </c>
      <c r="AW213" s="13" t="s">
        <v>33</v>
      </c>
      <c r="AX213" s="13" t="s">
        <v>77</v>
      </c>
      <c r="AY213" s="177" t="s">
        <v>132</v>
      </c>
    </row>
    <row r="214" spans="1:65" s="13" customFormat="1">
      <c r="B214" s="175"/>
      <c r="D214" s="176" t="s">
        <v>141</v>
      </c>
      <c r="E214" s="177" t="s">
        <v>1</v>
      </c>
      <c r="F214" s="178" t="s">
        <v>283</v>
      </c>
      <c r="H214" s="179">
        <v>14.4</v>
      </c>
      <c r="I214" s="180"/>
      <c r="L214" s="175"/>
      <c r="M214" s="181"/>
      <c r="N214" s="182"/>
      <c r="O214" s="182"/>
      <c r="P214" s="182"/>
      <c r="Q214" s="182"/>
      <c r="R214" s="182"/>
      <c r="S214" s="182"/>
      <c r="T214" s="183"/>
      <c r="AT214" s="177" t="s">
        <v>141</v>
      </c>
      <c r="AU214" s="177" t="s">
        <v>85</v>
      </c>
      <c r="AV214" s="13" t="s">
        <v>85</v>
      </c>
      <c r="AW214" s="13" t="s">
        <v>33</v>
      </c>
      <c r="AX214" s="13" t="s">
        <v>77</v>
      </c>
      <c r="AY214" s="177" t="s">
        <v>132</v>
      </c>
    </row>
    <row r="215" spans="1:65" s="13" customFormat="1">
      <c r="B215" s="175"/>
      <c r="D215" s="176" t="s">
        <v>141</v>
      </c>
      <c r="E215" s="177" t="s">
        <v>1</v>
      </c>
      <c r="F215" s="178" t="s">
        <v>284</v>
      </c>
      <c r="H215" s="179">
        <v>4.8</v>
      </c>
      <c r="I215" s="180"/>
      <c r="L215" s="175"/>
      <c r="M215" s="181"/>
      <c r="N215" s="182"/>
      <c r="O215" s="182"/>
      <c r="P215" s="182"/>
      <c r="Q215" s="182"/>
      <c r="R215" s="182"/>
      <c r="S215" s="182"/>
      <c r="T215" s="183"/>
      <c r="AT215" s="177" t="s">
        <v>141</v>
      </c>
      <c r="AU215" s="177" t="s">
        <v>85</v>
      </c>
      <c r="AV215" s="13" t="s">
        <v>85</v>
      </c>
      <c r="AW215" s="13" t="s">
        <v>33</v>
      </c>
      <c r="AX215" s="13" t="s">
        <v>77</v>
      </c>
      <c r="AY215" s="177" t="s">
        <v>132</v>
      </c>
    </row>
    <row r="216" spans="1:65" s="13" customFormat="1">
      <c r="B216" s="175"/>
      <c r="D216" s="176" t="s">
        <v>141</v>
      </c>
      <c r="E216" s="177" t="s">
        <v>1</v>
      </c>
      <c r="F216" s="178" t="s">
        <v>285</v>
      </c>
      <c r="H216" s="179">
        <v>86.4</v>
      </c>
      <c r="I216" s="180"/>
      <c r="L216" s="175"/>
      <c r="M216" s="181"/>
      <c r="N216" s="182"/>
      <c r="O216" s="182"/>
      <c r="P216" s="182"/>
      <c r="Q216" s="182"/>
      <c r="R216" s="182"/>
      <c r="S216" s="182"/>
      <c r="T216" s="183"/>
      <c r="AT216" s="177" t="s">
        <v>141</v>
      </c>
      <c r="AU216" s="177" t="s">
        <v>85</v>
      </c>
      <c r="AV216" s="13" t="s">
        <v>85</v>
      </c>
      <c r="AW216" s="13" t="s">
        <v>33</v>
      </c>
      <c r="AX216" s="13" t="s">
        <v>77</v>
      </c>
      <c r="AY216" s="177" t="s">
        <v>132</v>
      </c>
    </row>
    <row r="217" spans="1:65" s="14" customFormat="1">
      <c r="B217" s="184"/>
      <c r="D217" s="176" t="s">
        <v>141</v>
      </c>
      <c r="E217" s="185" t="s">
        <v>1</v>
      </c>
      <c r="F217" s="186" t="s">
        <v>148</v>
      </c>
      <c r="H217" s="187">
        <v>108.60000000000001</v>
      </c>
      <c r="I217" s="188"/>
      <c r="L217" s="184"/>
      <c r="M217" s="189"/>
      <c r="N217" s="190"/>
      <c r="O217" s="190"/>
      <c r="P217" s="190"/>
      <c r="Q217" s="190"/>
      <c r="R217" s="190"/>
      <c r="S217" s="190"/>
      <c r="T217" s="191"/>
      <c r="AT217" s="185" t="s">
        <v>141</v>
      </c>
      <c r="AU217" s="185" t="s">
        <v>85</v>
      </c>
      <c r="AV217" s="14" t="s">
        <v>88</v>
      </c>
      <c r="AW217" s="14" t="s">
        <v>33</v>
      </c>
      <c r="AX217" s="14" t="s">
        <v>8</v>
      </c>
      <c r="AY217" s="185" t="s">
        <v>132</v>
      </c>
    </row>
    <row r="218" spans="1:65" s="2" customFormat="1" ht="24" customHeight="1">
      <c r="A218" s="32"/>
      <c r="B218" s="161"/>
      <c r="C218" s="162" t="s">
        <v>286</v>
      </c>
      <c r="D218" s="162" t="s">
        <v>135</v>
      </c>
      <c r="E218" s="163" t="s">
        <v>287</v>
      </c>
      <c r="F218" s="164" t="s">
        <v>288</v>
      </c>
      <c r="G218" s="165" t="s">
        <v>196</v>
      </c>
      <c r="H218" s="166">
        <v>7.6390000000000002</v>
      </c>
      <c r="I218" s="167"/>
      <c r="J218" s="168">
        <f>ROUND(I218*H218,0)</f>
        <v>0</v>
      </c>
      <c r="K218" s="164" t="s">
        <v>139</v>
      </c>
      <c r="L218" s="33"/>
      <c r="M218" s="169" t="s">
        <v>1</v>
      </c>
      <c r="N218" s="170" t="s">
        <v>42</v>
      </c>
      <c r="O218" s="58"/>
      <c r="P218" s="171">
        <f>O218*H218</f>
        <v>0</v>
      </c>
      <c r="Q218" s="171">
        <v>0</v>
      </c>
      <c r="R218" s="171">
        <f>Q218*H218</f>
        <v>0</v>
      </c>
      <c r="S218" s="171">
        <v>0</v>
      </c>
      <c r="T218" s="172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73" t="s">
        <v>220</v>
      </c>
      <c r="AT218" s="173" t="s">
        <v>135</v>
      </c>
      <c r="AU218" s="173" t="s">
        <v>85</v>
      </c>
      <c r="AY218" s="17" t="s">
        <v>132</v>
      </c>
      <c r="BE218" s="174">
        <f>IF(N218="základní",J218,0)</f>
        <v>0</v>
      </c>
      <c r="BF218" s="174">
        <f>IF(N218="snížená",J218,0)</f>
        <v>0</v>
      </c>
      <c r="BG218" s="174">
        <f>IF(N218="zákl. přenesená",J218,0)</f>
        <v>0</v>
      </c>
      <c r="BH218" s="174">
        <f>IF(N218="sníž. přenesená",J218,0)</f>
        <v>0</v>
      </c>
      <c r="BI218" s="174">
        <f>IF(N218="nulová",J218,0)</f>
        <v>0</v>
      </c>
      <c r="BJ218" s="17" t="s">
        <v>8</v>
      </c>
      <c r="BK218" s="174">
        <f>ROUND(I218*H218,0)</f>
        <v>0</v>
      </c>
      <c r="BL218" s="17" t="s">
        <v>220</v>
      </c>
      <c r="BM218" s="173" t="s">
        <v>289</v>
      </c>
    </row>
    <row r="219" spans="1:65" s="12" customFormat="1" ht="22.9" customHeight="1">
      <c r="B219" s="148"/>
      <c r="D219" s="149" t="s">
        <v>76</v>
      </c>
      <c r="E219" s="159" t="s">
        <v>290</v>
      </c>
      <c r="F219" s="159" t="s">
        <v>291</v>
      </c>
      <c r="I219" s="151"/>
      <c r="J219" s="160">
        <f>BK219</f>
        <v>0</v>
      </c>
      <c r="L219" s="148"/>
      <c r="M219" s="153"/>
      <c r="N219" s="154"/>
      <c r="O219" s="154"/>
      <c r="P219" s="155">
        <f>SUM(P220:P224)</f>
        <v>0</v>
      </c>
      <c r="Q219" s="154"/>
      <c r="R219" s="155">
        <f>SUM(R220:R224)</f>
        <v>3.6000000000000004E-2</v>
      </c>
      <c r="S219" s="154"/>
      <c r="T219" s="156">
        <f>SUM(T220:T224)</f>
        <v>0</v>
      </c>
      <c r="AR219" s="149" t="s">
        <v>85</v>
      </c>
      <c r="AT219" s="157" t="s">
        <v>76</v>
      </c>
      <c r="AU219" s="157" t="s">
        <v>8</v>
      </c>
      <c r="AY219" s="149" t="s">
        <v>132</v>
      </c>
      <c r="BK219" s="158">
        <f>SUM(BK220:BK224)</f>
        <v>0</v>
      </c>
    </row>
    <row r="220" spans="1:65" s="2" customFormat="1" ht="16.5" customHeight="1">
      <c r="A220" s="32"/>
      <c r="B220" s="161"/>
      <c r="C220" s="162" t="s">
        <v>292</v>
      </c>
      <c r="D220" s="162" t="s">
        <v>135</v>
      </c>
      <c r="E220" s="163" t="s">
        <v>293</v>
      </c>
      <c r="F220" s="164" t="s">
        <v>294</v>
      </c>
      <c r="G220" s="165" t="s">
        <v>257</v>
      </c>
      <c r="H220" s="166">
        <v>36</v>
      </c>
      <c r="I220" s="167"/>
      <c r="J220" s="168">
        <f>ROUND(I220*H220,0)</f>
        <v>0</v>
      </c>
      <c r="K220" s="164" t="s">
        <v>139</v>
      </c>
      <c r="L220" s="33"/>
      <c r="M220" s="169" t="s">
        <v>1</v>
      </c>
      <c r="N220" s="170" t="s">
        <v>42</v>
      </c>
      <c r="O220" s="58"/>
      <c r="P220" s="171">
        <f>O220*H220</f>
        <v>0</v>
      </c>
      <c r="Q220" s="171">
        <v>0</v>
      </c>
      <c r="R220" s="171">
        <f>Q220*H220</f>
        <v>0</v>
      </c>
      <c r="S220" s="171">
        <v>0</v>
      </c>
      <c r="T220" s="172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73" t="s">
        <v>220</v>
      </c>
      <c r="AT220" s="173" t="s">
        <v>135</v>
      </c>
      <c r="AU220" s="173" t="s">
        <v>85</v>
      </c>
      <c r="AY220" s="17" t="s">
        <v>132</v>
      </c>
      <c r="BE220" s="174">
        <f>IF(N220="základní",J220,0)</f>
        <v>0</v>
      </c>
      <c r="BF220" s="174">
        <f>IF(N220="snížená",J220,0)</f>
        <v>0</v>
      </c>
      <c r="BG220" s="174">
        <f>IF(N220="zákl. přenesená",J220,0)</f>
        <v>0</v>
      </c>
      <c r="BH220" s="174">
        <f>IF(N220="sníž. přenesená",J220,0)</f>
        <v>0</v>
      </c>
      <c r="BI220" s="174">
        <f>IF(N220="nulová",J220,0)</f>
        <v>0</v>
      </c>
      <c r="BJ220" s="17" t="s">
        <v>8</v>
      </c>
      <c r="BK220" s="174">
        <f>ROUND(I220*H220,0)</f>
        <v>0</v>
      </c>
      <c r="BL220" s="17" t="s">
        <v>220</v>
      </c>
      <c r="BM220" s="173" t="s">
        <v>295</v>
      </c>
    </row>
    <row r="221" spans="1:65" s="13" customFormat="1">
      <c r="B221" s="175"/>
      <c r="D221" s="176" t="s">
        <v>141</v>
      </c>
      <c r="E221" s="177" t="s">
        <v>1</v>
      </c>
      <c r="F221" s="178" t="s">
        <v>296</v>
      </c>
      <c r="H221" s="179">
        <v>36</v>
      </c>
      <c r="I221" s="180"/>
      <c r="L221" s="175"/>
      <c r="M221" s="181"/>
      <c r="N221" s="182"/>
      <c r="O221" s="182"/>
      <c r="P221" s="182"/>
      <c r="Q221" s="182"/>
      <c r="R221" s="182"/>
      <c r="S221" s="182"/>
      <c r="T221" s="183"/>
      <c r="AT221" s="177" t="s">
        <v>141</v>
      </c>
      <c r="AU221" s="177" t="s">
        <v>85</v>
      </c>
      <c r="AV221" s="13" t="s">
        <v>85</v>
      </c>
      <c r="AW221" s="13" t="s">
        <v>33</v>
      </c>
      <c r="AX221" s="13" t="s">
        <v>8</v>
      </c>
      <c r="AY221" s="177" t="s">
        <v>132</v>
      </c>
    </row>
    <row r="222" spans="1:65" s="2" customFormat="1" ht="16.5" customHeight="1">
      <c r="A222" s="32"/>
      <c r="B222" s="161"/>
      <c r="C222" s="192" t="s">
        <v>297</v>
      </c>
      <c r="D222" s="192" t="s">
        <v>226</v>
      </c>
      <c r="E222" s="193" t="s">
        <v>298</v>
      </c>
      <c r="F222" s="194" t="s">
        <v>299</v>
      </c>
      <c r="G222" s="195" t="s">
        <v>257</v>
      </c>
      <c r="H222" s="196">
        <v>36</v>
      </c>
      <c r="I222" s="197"/>
      <c r="J222" s="198">
        <f>ROUND(I222*H222,0)</f>
        <v>0</v>
      </c>
      <c r="K222" s="194" t="s">
        <v>1</v>
      </c>
      <c r="L222" s="199"/>
      <c r="M222" s="200" t="s">
        <v>1</v>
      </c>
      <c r="N222" s="201" t="s">
        <v>42</v>
      </c>
      <c r="O222" s="58"/>
      <c r="P222" s="171">
        <f>O222*H222</f>
        <v>0</v>
      </c>
      <c r="Q222" s="171">
        <v>1E-3</v>
      </c>
      <c r="R222" s="171">
        <f>Q222*H222</f>
        <v>3.6000000000000004E-2</v>
      </c>
      <c r="S222" s="171">
        <v>0</v>
      </c>
      <c r="T222" s="172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73" t="s">
        <v>229</v>
      </c>
      <c r="AT222" s="173" t="s">
        <v>226</v>
      </c>
      <c r="AU222" s="173" t="s">
        <v>85</v>
      </c>
      <c r="AY222" s="17" t="s">
        <v>132</v>
      </c>
      <c r="BE222" s="174">
        <f>IF(N222="základní",J222,0)</f>
        <v>0</v>
      </c>
      <c r="BF222" s="174">
        <f>IF(N222="snížená",J222,0)</f>
        <v>0</v>
      </c>
      <c r="BG222" s="174">
        <f>IF(N222="zákl. přenesená",J222,0)</f>
        <v>0</v>
      </c>
      <c r="BH222" s="174">
        <f>IF(N222="sníž. přenesená",J222,0)</f>
        <v>0</v>
      </c>
      <c r="BI222" s="174">
        <f>IF(N222="nulová",J222,0)</f>
        <v>0</v>
      </c>
      <c r="BJ222" s="17" t="s">
        <v>8</v>
      </c>
      <c r="BK222" s="174">
        <f>ROUND(I222*H222,0)</f>
        <v>0</v>
      </c>
      <c r="BL222" s="17" t="s">
        <v>220</v>
      </c>
      <c r="BM222" s="173" t="s">
        <v>300</v>
      </c>
    </row>
    <row r="223" spans="1:65" s="13" customFormat="1">
      <c r="B223" s="175"/>
      <c r="D223" s="176" t="s">
        <v>141</v>
      </c>
      <c r="E223" s="177" t="s">
        <v>1</v>
      </c>
      <c r="F223" s="178" t="s">
        <v>296</v>
      </c>
      <c r="H223" s="179">
        <v>36</v>
      </c>
      <c r="I223" s="180"/>
      <c r="L223" s="175"/>
      <c r="M223" s="181"/>
      <c r="N223" s="182"/>
      <c r="O223" s="182"/>
      <c r="P223" s="182"/>
      <c r="Q223" s="182"/>
      <c r="R223" s="182"/>
      <c r="S223" s="182"/>
      <c r="T223" s="183"/>
      <c r="AT223" s="177" t="s">
        <v>141</v>
      </c>
      <c r="AU223" s="177" t="s">
        <v>85</v>
      </c>
      <c r="AV223" s="13" t="s">
        <v>85</v>
      </c>
      <c r="AW223" s="13" t="s">
        <v>33</v>
      </c>
      <c r="AX223" s="13" t="s">
        <v>8</v>
      </c>
      <c r="AY223" s="177" t="s">
        <v>132</v>
      </c>
    </row>
    <row r="224" spans="1:65" s="2" customFormat="1" ht="24" customHeight="1">
      <c r="A224" s="32"/>
      <c r="B224" s="161"/>
      <c r="C224" s="162" t="s">
        <v>229</v>
      </c>
      <c r="D224" s="162" t="s">
        <v>135</v>
      </c>
      <c r="E224" s="163" t="s">
        <v>301</v>
      </c>
      <c r="F224" s="164" t="s">
        <v>302</v>
      </c>
      <c r="G224" s="165" t="s">
        <v>196</v>
      </c>
      <c r="H224" s="166">
        <v>3.5999999999999997E-2</v>
      </c>
      <c r="I224" s="167"/>
      <c r="J224" s="168">
        <f>ROUND(I224*H224,0)</f>
        <v>0</v>
      </c>
      <c r="K224" s="164" t="s">
        <v>139</v>
      </c>
      <c r="L224" s="33"/>
      <c r="M224" s="169" t="s">
        <v>1</v>
      </c>
      <c r="N224" s="170" t="s">
        <v>42</v>
      </c>
      <c r="O224" s="58"/>
      <c r="P224" s="171">
        <f>O224*H224</f>
        <v>0</v>
      </c>
      <c r="Q224" s="171">
        <v>0</v>
      </c>
      <c r="R224" s="171">
        <f>Q224*H224</f>
        <v>0</v>
      </c>
      <c r="S224" s="171">
        <v>0</v>
      </c>
      <c r="T224" s="172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73" t="s">
        <v>220</v>
      </c>
      <c r="AT224" s="173" t="s">
        <v>135</v>
      </c>
      <c r="AU224" s="173" t="s">
        <v>85</v>
      </c>
      <c r="AY224" s="17" t="s">
        <v>132</v>
      </c>
      <c r="BE224" s="174">
        <f>IF(N224="základní",J224,0)</f>
        <v>0</v>
      </c>
      <c r="BF224" s="174">
        <f>IF(N224="snížená",J224,0)</f>
        <v>0</v>
      </c>
      <c r="BG224" s="174">
        <f>IF(N224="zákl. přenesená",J224,0)</f>
        <v>0</v>
      </c>
      <c r="BH224" s="174">
        <f>IF(N224="sníž. přenesená",J224,0)</f>
        <v>0</v>
      </c>
      <c r="BI224" s="174">
        <f>IF(N224="nulová",J224,0)</f>
        <v>0</v>
      </c>
      <c r="BJ224" s="17" t="s">
        <v>8</v>
      </c>
      <c r="BK224" s="174">
        <f>ROUND(I224*H224,0)</f>
        <v>0</v>
      </c>
      <c r="BL224" s="17" t="s">
        <v>220</v>
      </c>
      <c r="BM224" s="173" t="s">
        <v>303</v>
      </c>
    </row>
    <row r="225" spans="1:65" s="12" customFormat="1" ht="22.9" customHeight="1">
      <c r="B225" s="148"/>
      <c r="D225" s="149" t="s">
        <v>76</v>
      </c>
      <c r="E225" s="159" t="s">
        <v>304</v>
      </c>
      <c r="F225" s="159" t="s">
        <v>305</v>
      </c>
      <c r="I225" s="151"/>
      <c r="J225" s="160">
        <f>BK225</f>
        <v>0</v>
      </c>
      <c r="L225" s="148"/>
      <c r="M225" s="153"/>
      <c r="N225" s="154"/>
      <c r="O225" s="154"/>
      <c r="P225" s="155">
        <f>SUM(P226:P227)</f>
        <v>0</v>
      </c>
      <c r="Q225" s="154"/>
      <c r="R225" s="155">
        <f>SUM(R226:R227)</f>
        <v>0</v>
      </c>
      <c r="S225" s="154"/>
      <c r="T225" s="156">
        <f>SUM(T226:T227)</f>
        <v>0.59945599999999999</v>
      </c>
      <c r="AR225" s="149" t="s">
        <v>85</v>
      </c>
      <c r="AT225" s="157" t="s">
        <v>76</v>
      </c>
      <c r="AU225" s="157" t="s">
        <v>8</v>
      </c>
      <c r="AY225" s="149" t="s">
        <v>132</v>
      </c>
      <c r="BK225" s="158">
        <f>SUM(BK226:BK227)</f>
        <v>0</v>
      </c>
    </row>
    <row r="226" spans="1:65" s="2" customFormat="1" ht="24" customHeight="1">
      <c r="A226" s="32"/>
      <c r="B226" s="161"/>
      <c r="C226" s="162" t="s">
        <v>306</v>
      </c>
      <c r="D226" s="162" t="s">
        <v>135</v>
      </c>
      <c r="E226" s="163" t="s">
        <v>307</v>
      </c>
      <c r="F226" s="164" t="s">
        <v>308</v>
      </c>
      <c r="G226" s="165" t="s">
        <v>153</v>
      </c>
      <c r="H226" s="166">
        <v>13.624000000000001</v>
      </c>
      <c r="I226" s="167"/>
      <c r="J226" s="168">
        <f>ROUND(I226*H226,0)</f>
        <v>0</v>
      </c>
      <c r="K226" s="164" t="s">
        <v>139</v>
      </c>
      <c r="L226" s="33"/>
      <c r="M226" s="169" t="s">
        <v>1</v>
      </c>
      <c r="N226" s="170" t="s">
        <v>42</v>
      </c>
      <c r="O226" s="58"/>
      <c r="P226" s="171">
        <f>O226*H226</f>
        <v>0</v>
      </c>
      <c r="Q226" s="171">
        <v>0</v>
      </c>
      <c r="R226" s="171">
        <f>Q226*H226</f>
        <v>0</v>
      </c>
      <c r="S226" s="171">
        <v>4.3999999999999997E-2</v>
      </c>
      <c r="T226" s="172">
        <f>S226*H226</f>
        <v>0.59945599999999999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73" t="s">
        <v>220</v>
      </c>
      <c r="AT226" s="173" t="s">
        <v>135</v>
      </c>
      <c r="AU226" s="173" t="s">
        <v>85</v>
      </c>
      <c r="AY226" s="17" t="s">
        <v>132</v>
      </c>
      <c r="BE226" s="174">
        <f>IF(N226="základní",J226,0)</f>
        <v>0</v>
      </c>
      <c r="BF226" s="174">
        <f>IF(N226="snížená",J226,0)</f>
        <v>0</v>
      </c>
      <c r="BG226" s="174">
        <f>IF(N226="zákl. přenesená",J226,0)</f>
        <v>0</v>
      </c>
      <c r="BH226" s="174">
        <f>IF(N226="sníž. přenesená",J226,0)</f>
        <v>0</v>
      </c>
      <c r="BI226" s="174">
        <f>IF(N226="nulová",J226,0)</f>
        <v>0</v>
      </c>
      <c r="BJ226" s="17" t="s">
        <v>8</v>
      </c>
      <c r="BK226" s="174">
        <f>ROUND(I226*H226,0)</f>
        <v>0</v>
      </c>
      <c r="BL226" s="17" t="s">
        <v>220</v>
      </c>
      <c r="BM226" s="173" t="s">
        <v>309</v>
      </c>
    </row>
    <row r="227" spans="1:65" s="13" customFormat="1">
      <c r="B227" s="175"/>
      <c r="D227" s="176" t="s">
        <v>141</v>
      </c>
      <c r="E227" s="177" t="s">
        <v>1</v>
      </c>
      <c r="F227" s="178" t="s">
        <v>310</v>
      </c>
      <c r="H227" s="179">
        <v>13.624000000000001</v>
      </c>
      <c r="I227" s="180"/>
      <c r="L227" s="175"/>
      <c r="M227" s="202"/>
      <c r="N227" s="203"/>
      <c r="O227" s="203"/>
      <c r="P227" s="203"/>
      <c r="Q227" s="203"/>
      <c r="R227" s="203"/>
      <c r="S227" s="203"/>
      <c r="T227" s="204"/>
      <c r="AT227" s="177" t="s">
        <v>141</v>
      </c>
      <c r="AU227" s="177" t="s">
        <v>85</v>
      </c>
      <c r="AV227" s="13" t="s">
        <v>85</v>
      </c>
      <c r="AW227" s="13" t="s">
        <v>33</v>
      </c>
      <c r="AX227" s="13" t="s">
        <v>8</v>
      </c>
      <c r="AY227" s="177" t="s">
        <v>132</v>
      </c>
    </row>
    <row r="228" spans="1:65" s="2" customFormat="1" ht="6.95" customHeight="1">
      <c r="A228" s="32"/>
      <c r="B228" s="47"/>
      <c r="C228" s="48"/>
      <c r="D228" s="48"/>
      <c r="E228" s="48"/>
      <c r="F228" s="48"/>
      <c r="G228" s="48"/>
      <c r="H228" s="48"/>
      <c r="I228" s="121"/>
      <c r="J228" s="48"/>
      <c r="K228" s="48"/>
      <c r="L228" s="33"/>
      <c r="M228" s="32"/>
      <c r="O228" s="32"/>
      <c r="P228" s="32"/>
      <c r="Q228" s="32"/>
      <c r="R228" s="32"/>
      <c r="S228" s="32"/>
      <c r="T228" s="32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</row>
  </sheetData>
  <autoFilter ref="C124:K227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3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I2" s="93"/>
      <c r="L2" s="237" t="s">
        <v>5</v>
      </c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7" t="s">
        <v>87</v>
      </c>
      <c r="AZ2" s="94" t="s">
        <v>311</v>
      </c>
      <c r="BA2" s="94" t="s">
        <v>312</v>
      </c>
      <c r="BB2" s="94" t="s">
        <v>1</v>
      </c>
      <c r="BC2" s="94" t="s">
        <v>313</v>
      </c>
      <c r="BD2" s="94" t="s">
        <v>85</v>
      </c>
    </row>
    <row r="3" spans="1:56" s="1" customFormat="1" ht="6.95" customHeight="1">
      <c r="B3" s="18"/>
      <c r="C3" s="19"/>
      <c r="D3" s="19"/>
      <c r="E3" s="19"/>
      <c r="F3" s="19"/>
      <c r="G3" s="19"/>
      <c r="H3" s="19"/>
      <c r="I3" s="95"/>
      <c r="J3" s="19"/>
      <c r="K3" s="19"/>
      <c r="L3" s="20"/>
      <c r="AT3" s="17" t="s">
        <v>85</v>
      </c>
      <c r="AZ3" s="94" t="s">
        <v>314</v>
      </c>
      <c r="BA3" s="94" t="s">
        <v>315</v>
      </c>
      <c r="BB3" s="94" t="s">
        <v>1</v>
      </c>
      <c r="BC3" s="94" t="s">
        <v>316</v>
      </c>
      <c r="BD3" s="94" t="s">
        <v>85</v>
      </c>
    </row>
    <row r="4" spans="1:56" s="1" customFormat="1" ht="24.95" customHeight="1">
      <c r="B4" s="20"/>
      <c r="D4" s="21" t="s">
        <v>100</v>
      </c>
      <c r="I4" s="93"/>
      <c r="L4" s="20"/>
      <c r="M4" s="96" t="s">
        <v>11</v>
      </c>
      <c r="AT4" s="17" t="s">
        <v>3</v>
      </c>
      <c r="AZ4" s="94" t="s">
        <v>317</v>
      </c>
      <c r="BA4" s="94" t="s">
        <v>318</v>
      </c>
      <c r="BB4" s="94" t="s">
        <v>1</v>
      </c>
      <c r="BC4" s="94" t="s">
        <v>313</v>
      </c>
      <c r="BD4" s="94" t="s">
        <v>85</v>
      </c>
    </row>
    <row r="5" spans="1:56" s="1" customFormat="1" ht="6.95" customHeight="1">
      <c r="B5" s="20"/>
      <c r="I5" s="93"/>
      <c r="L5" s="20"/>
      <c r="AZ5" s="94" t="s">
        <v>319</v>
      </c>
      <c r="BA5" s="94" t="s">
        <v>320</v>
      </c>
      <c r="BB5" s="94" t="s">
        <v>1</v>
      </c>
      <c r="BC5" s="94" t="s">
        <v>321</v>
      </c>
      <c r="BD5" s="94" t="s">
        <v>85</v>
      </c>
    </row>
    <row r="6" spans="1:56" s="1" customFormat="1" ht="12" customHeight="1">
      <c r="B6" s="20"/>
      <c r="D6" s="27" t="s">
        <v>17</v>
      </c>
      <c r="I6" s="93"/>
      <c r="L6" s="20"/>
    </row>
    <row r="7" spans="1:56" s="1" customFormat="1" ht="16.5" customHeight="1">
      <c r="B7" s="20"/>
      <c r="E7" s="261" t="str">
        <f>'Rekapitulace stavby'!K6</f>
        <v>Energetická opatření budovy tělocvičny se zázemím, nábř. J.Wolkera</v>
      </c>
      <c r="F7" s="262"/>
      <c r="G7" s="262"/>
      <c r="H7" s="262"/>
      <c r="I7" s="93"/>
      <c r="L7" s="20"/>
    </row>
    <row r="8" spans="1:56" s="2" customFormat="1" ht="12" customHeight="1">
      <c r="A8" s="32"/>
      <c r="B8" s="33"/>
      <c r="C8" s="32"/>
      <c r="D8" s="27" t="s">
        <v>101</v>
      </c>
      <c r="E8" s="32"/>
      <c r="F8" s="32"/>
      <c r="G8" s="32"/>
      <c r="H8" s="32"/>
      <c r="I8" s="97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56" s="2" customFormat="1" ht="16.5" customHeight="1">
      <c r="A9" s="32"/>
      <c r="B9" s="33"/>
      <c r="C9" s="32"/>
      <c r="D9" s="32"/>
      <c r="E9" s="245" t="s">
        <v>322</v>
      </c>
      <c r="F9" s="260"/>
      <c r="G9" s="260"/>
      <c r="H9" s="260"/>
      <c r="I9" s="97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56" s="2" customFormat="1">
      <c r="A10" s="32"/>
      <c r="B10" s="33"/>
      <c r="C10" s="32"/>
      <c r="D10" s="32"/>
      <c r="E10" s="32"/>
      <c r="F10" s="32"/>
      <c r="G10" s="32"/>
      <c r="H10" s="32"/>
      <c r="I10" s="97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56" s="2" customFormat="1" ht="12" customHeight="1">
      <c r="A11" s="32"/>
      <c r="B11" s="33"/>
      <c r="C11" s="32"/>
      <c r="D11" s="27" t="s">
        <v>19</v>
      </c>
      <c r="E11" s="32"/>
      <c r="F11" s="25" t="s">
        <v>1</v>
      </c>
      <c r="G11" s="32"/>
      <c r="H11" s="32"/>
      <c r="I11" s="98" t="s">
        <v>20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56" s="2" customFormat="1" ht="12" customHeight="1">
      <c r="A12" s="32"/>
      <c r="B12" s="33"/>
      <c r="C12" s="32"/>
      <c r="D12" s="27" t="s">
        <v>21</v>
      </c>
      <c r="E12" s="32"/>
      <c r="F12" s="25" t="s">
        <v>22</v>
      </c>
      <c r="G12" s="32"/>
      <c r="H12" s="32"/>
      <c r="I12" s="98" t="s">
        <v>23</v>
      </c>
      <c r="J12" s="55" t="str">
        <f>'Rekapitulace stavby'!AN8</f>
        <v>29. 8. 2019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5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7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56" s="2" customFormat="1" ht="12" customHeight="1">
      <c r="A14" s="32"/>
      <c r="B14" s="33"/>
      <c r="C14" s="32"/>
      <c r="D14" s="27" t="s">
        <v>25</v>
      </c>
      <c r="E14" s="32"/>
      <c r="F14" s="32"/>
      <c r="G14" s="32"/>
      <c r="H14" s="32"/>
      <c r="I14" s="98" t="s">
        <v>26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56" s="2" customFormat="1" ht="18" customHeight="1">
      <c r="A15" s="32"/>
      <c r="B15" s="33"/>
      <c r="C15" s="32"/>
      <c r="D15" s="32"/>
      <c r="E15" s="25" t="s">
        <v>27</v>
      </c>
      <c r="F15" s="32"/>
      <c r="G15" s="32"/>
      <c r="H15" s="32"/>
      <c r="I15" s="98" t="s">
        <v>28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5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7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29</v>
      </c>
      <c r="E17" s="32"/>
      <c r="F17" s="32"/>
      <c r="G17" s="32"/>
      <c r="H17" s="32"/>
      <c r="I17" s="98" t="s">
        <v>26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63" t="str">
        <f>'Rekapitulace stavby'!E14</f>
        <v>Vyplň údaj</v>
      </c>
      <c r="F18" s="248"/>
      <c r="G18" s="248"/>
      <c r="H18" s="248"/>
      <c r="I18" s="98" t="s">
        <v>28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7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31</v>
      </c>
      <c r="E20" s="32"/>
      <c r="F20" s="32"/>
      <c r="G20" s="32"/>
      <c r="H20" s="32"/>
      <c r="I20" s="98" t="s">
        <v>26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32</v>
      </c>
      <c r="F21" s="32"/>
      <c r="G21" s="32"/>
      <c r="H21" s="32"/>
      <c r="I21" s="98" t="s">
        <v>28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7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98" t="s">
        <v>26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35</v>
      </c>
      <c r="F24" s="32"/>
      <c r="G24" s="32"/>
      <c r="H24" s="32"/>
      <c r="I24" s="98" t="s">
        <v>28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7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36</v>
      </c>
      <c r="E26" s="32"/>
      <c r="F26" s="32"/>
      <c r="G26" s="32"/>
      <c r="H26" s="32"/>
      <c r="I26" s="97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9"/>
      <c r="B27" s="100"/>
      <c r="C27" s="99"/>
      <c r="D27" s="99"/>
      <c r="E27" s="252" t="s">
        <v>1</v>
      </c>
      <c r="F27" s="252"/>
      <c r="G27" s="252"/>
      <c r="H27" s="252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7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103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104" t="s">
        <v>37</v>
      </c>
      <c r="E30" s="32"/>
      <c r="F30" s="32"/>
      <c r="G30" s="32"/>
      <c r="H30" s="32"/>
      <c r="I30" s="97"/>
      <c r="J30" s="71">
        <f>ROUND(J126, 0)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103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39</v>
      </c>
      <c r="G32" s="32"/>
      <c r="H32" s="32"/>
      <c r="I32" s="105" t="s">
        <v>38</v>
      </c>
      <c r="J32" s="36" t="s">
        <v>40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6" t="s">
        <v>41</v>
      </c>
      <c r="E33" s="27" t="s">
        <v>42</v>
      </c>
      <c r="F33" s="107">
        <f>ROUND((SUM(BE126:BE286)),  0)</f>
        <v>0</v>
      </c>
      <c r="G33" s="32"/>
      <c r="H33" s="32"/>
      <c r="I33" s="108">
        <v>0.21</v>
      </c>
      <c r="J33" s="107">
        <f>ROUND(((SUM(BE126:BE286))*I33),  0)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43</v>
      </c>
      <c r="F34" s="107">
        <f>ROUND((SUM(BF126:BF286)),  0)</f>
        <v>0</v>
      </c>
      <c r="G34" s="32"/>
      <c r="H34" s="32"/>
      <c r="I34" s="108">
        <v>0.15</v>
      </c>
      <c r="J34" s="107">
        <f>ROUND(((SUM(BF126:BF286))*I34),  0)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44</v>
      </c>
      <c r="F35" s="107">
        <f>ROUND((SUM(BG126:BG286)),  0)</f>
        <v>0</v>
      </c>
      <c r="G35" s="32"/>
      <c r="H35" s="32"/>
      <c r="I35" s="108">
        <v>0.21</v>
      </c>
      <c r="J35" s="107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45</v>
      </c>
      <c r="F36" s="107">
        <f>ROUND((SUM(BH126:BH286)),  0)</f>
        <v>0</v>
      </c>
      <c r="G36" s="32"/>
      <c r="H36" s="32"/>
      <c r="I36" s="108">
        <v>0.15</v>
      </c>
      <c r="J36" s="107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46</v>
      </c>
      <c r="F37" s="107">
        <f>ROUND((SUM(BI126:BI286)),  0)</f>
        <v>0</v>
      </c>
      <c r="G37" s="32"/>
      <c r="H37" s="32"/>
      <c r="I37" s="108">
        <v>0</v>
      </c>
      <c r="J37" s="107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7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9"/>
      <c r="D39" s="110" t="s">
        <v>47</v>
      </c>
      <c r="E39" s="60"/>
      <c r="F39" s="60"/>
      <c r="G39" s="111" t="s">
        <v>48</v>
      </c>
      <c r="H39" s="112" t="s">
        <v>49</v>
      </c>
      <c r="I39" s="113"/>
      <c r="J39" s="114">
        <f>SUM(J30:J37)</f>
        <v>0</v>
      </c>
      <c r="K39" s="115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7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93"/>
      <c r="L41" s="20"/>
    </row>
    <row r="42" spans="1:31" s="1" customFormat="1" ht="14.45" customHeight="1">
      <c r="B42" s="20"/>
      <c r="I42" s="93"/>
      <c r="L42" s="20"/>
    </row>
    <row r="43" spans="1:31" s="1" customFormat="1" ht="14.45" customHeight="1">
      <c r="B43" s="20"/>
      <c r="I43" s="93"/>
      <c r="L43" s="20"/>
    </row>
    <row r="44" spans="1:31" s="1" customFormat="1" ht="14.45" customHeight="1">
      <c r="B44" s="20"/>
      <c r="I44" s="93"/>
      <c r="L44" s="20"/>
    </row>
    <row r="45" spans="1:31" s="1" customFormat="1" ht="14.45" customHeight="1">
      <c r="B45" s="20"/>
      <c r="I45" s="93"/>
      <c r="L45" s="20"/>
    </row>
    <row r="46" spans="1:31" s="1" customFormat="1" ht="14.45" customHeight="1">
      <c r="B46" s="20"/>
      <c r="I46" s="93"/>
      <c r="L46" s="20"/>
    </row>
    <row r="47" spans="1:31" s="1" customFormat="1" ht="14.45" customHeight="1">
      <c r="B47" s="20"/>
      <c r="I47" s="93"/>
      <c r="L47" s="20"/>
    </row>
    <row r="48" spans="1:31" s="1" customFormat="1" ht="14.45" customHeight="1">
      <c r="B48" s="20"/>
      <c r="I48" s="93"/>
      <c r="L48" s="20"/>
    </row>
    <row r="49" spans="1:31" s="1" customFormat="1" ht="14.45" customHeight="1">
      <c r="B49" s="20"/>
      <c r="I49" s="93"/>
      <c r="L49" s="20"/>
    </row>
    <row r="50" spans="1:31" s="2" customFormat="1" ht="14.45" customHeight="1">
      <c r="B50" s="42"/>
      <c r="D50" s="43" t="s">
        <v>50</v>
      </c>
      <c r="E50" s="44"/>
      <c r="F50" s="44"/>
      <c r="G50" s="43" t="s">
        <v>51</v>
      </c>
      <c r="H50" s="44"/>
      <c r="I50" s="116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52</v>
      </c>
      <c r="E61" s="35"/>
      <c r="F61" s="117" t="s">
        <v>53</v>
      </c>
      <c r="G61" s="45" t="s">
        <v>52</v>
      </c>
      <c r="H61" s="35"/>
      <c r="I61" s="118"/>
      <c r="J61" s="119" t="s">
        <v>53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54</v>
      </c>
      <c r="E65" s="46"/>
      <c r="F65" s="46"/>
      <c r="G65" s="43" t="s">
        <v>55</v>
      </c>
      <c r="H65" s="46"/>
      <c r="I65" s="120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52</v>
      </c>
      <c r="E76" s="35"/>
      <c r="F76" s="117" t="s">
        <v>53</v>
      </c>
      <c r="G76" s="45" t="s">
        <v>52</v>
      </c>
      <c r="H76" s="35"/>
      <c r="I76" s="118"/>
      <c r="J76" s="119" t="s">
        <v>53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21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22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103</v>
      </c>
      <c r="D82" s="32"/>
      <c r="E82" s="32"/>
      <c r="F82" s="32"/>
      <c r="G82" s="32"/>
      <c r="H82" s="32"/>
      <c r="I82" s="97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7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17</v>
      </c>
      <c r="D84" s="32"/>
      <c r="E84" s="32"/>
      <c r="F84" s="32"/>
      <c r="G84" s="32"/>
      <c r="H84" s="32"/>
      <c r="I84" s="97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61" t="str">
        <f>E7</f>
        <v>Energetická opatření budovy tělocvičny se zázemím, nábř. J.Wolkera</v>
      </c>
      <c r="F85" s="262"/>
      <c r="G85" s="262"/>
      <c r="H85" s="262"/>
      <c r="I85" s="97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101</v>
      </c>
      <c r="D86" s="32"/>
      <c r="E86" s="32"/>
      <c r="F86" s="32"/>
      <c r="G86" s="32"/>
      <c r="H86" s="32"/>
      <c r="I86" s="97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45" t="str">
        <f>E9</f>
        <v>2 - SO 02 - Zateplení střechy</v>
      </c>
      <c r="F87" s="260"/>
      <c r="G87" s="260"/>
      <c r="H87" s="260"/>
      <c r="I87" s="97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7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21</v>
      </c>
      <c r="D89" s="32"/>
      <c r="E89" s="32"/>
      <c r="F89" s="25" t="str">
        <f>F12</f>
        <v>Nábřeží J.Wolkera, D.K.n.L.</v>
      </c>
      <c r="G89" s="32"/>
      <c r="H89" s="32"/>
      <c r="I89" s="98" t="s">
        <v>23</v>
      </c>
      <c r="J89" s="55" t="str">
        <f>IF(J12="","",J12)</f>
        <v>29. 8. 2019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7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43.15" customHeight="1">
      <c r="A91" s="32"/>
      <c r="B91" s="33"/>
      <c r="C91" s="27" t="s">
        <v>25</v>
      </c>
      <c r="D91" s="32"/>
      <c r="E91" s="32"/>
      <c r="F91" s="25" t="str">
        <f>E15</f>
        <v>Město Dvůr Králové n.L., náměstí T.G.M. 38</v>
      </c>
      <c r="G91" s="32"/>
      <c r="H91" s="32"/>
      <c r="I91" s="98" t="s">
        <v>31</v>
      </c>
      <c r="J91" s="30" t="str">
        <f>E21</f>
        <v>Projektis spol. s r.o., Legionářská 562, D.K.n.L.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29</v>
      </c>
      <c r="D92" s="32"/>
      <c r="E92" s="32"/>
      <c r="F92" s="25" t="str">
        <f>IF(E18="","",E18)</f>
        <v>Vyplň údaj</v>
      </c>
      <c r="G92" s="32"/>
      <c r="H92" s="32"/>
      <c r="I92" s="98" t="s">
        <v>34</v>
      </c>
      <c r="J92" s="30" t="str">
        <f>E24</f>
        <v>ing. V. Švehla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7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23" t="s">
        <v>104</v>
      </c>
      <c r="D94" s="109"/>
      <c r="E94" s="109"/>
      <c r="F94" s="109"/>
      <c r="G94" s="109"/>
      <c r="H94" s="109"/>
      <c r="I94" s="124"/>
      <c r="J94" s="125" t="s">
        <v>105</v>
      </c>
      <c r="K94" s="109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7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6" t="s">
        <v>106</v>
      </c>
      <c r="D96" s="32"/>
      <c r="E96" s="32"/>
      <c r="F96" s="32"/>
      <c r="G96" s="32"/>
      <c r="H96" s="32"/>
      <c r="I96" s="97"/>
      <c r="J96" s="71">
        <f>J126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107</v>
      </c>
    </row>
    <row r="97" spans="1:31" s="9" customFormat="1" ht="24.95" customHeight="1">
      <c r="B97" s="127"/>
      <c r="D97" s="128" t="s">
        <v>108</v>
      </c>
      <c r="E97" s="129"/>
      <c r="F97" s="129"/>
      <c r="G97" s="129"/>
      <c r="H97" s="129"/>
      <c r="I97" s="130"/>
      <c r="J97" s="131">
        <f>J127</f>
        <v>0</v>
      </c>
      <c r="L97" s="127"/>
    </row>
    <row r="98" spans="1:31" s="10" customFormat="1" ht="19.899999999999999" customHeight="1">
      <c r="B98" s="132"/>
      <c r="D98" s="133" t="s">
        <v>109</v>
      </c>
      <c r="E98" s="134"/>
      <c r="F98" s="134"/>
      <c r="G98" s="134"/>
      <c r="H98" s="134"/>
      <c r="I98" s="135"/>
      <c r="J98" s="136">
        <f>J128</f>
        <v>0</v>
      </c>
      <c r="L98" s="132"/>
    </row>
    <row r="99" spans="1:31" s="10" customFormat="1" ht="19.899999999999999" customHeight="1">
      <c r="B99" s="132"/>
      <c r="D99" s="133" t="s">
        <v>111</v>
      </c>
      <c r="E99" s="134"/>
      <c r="F99" s="134"/>
      <c r="G99" s="134"/>
      <c r="H99" s="134"/>
      <c r="I99" s="135"/>
      <c r="J99" s="136">
        <f>J136</f>
        <v>0</v>
      </c>
      <c r="L99" s="132"/>
    </row>
    <row r="100" spans="1:31" s="10" customFormat="1" ht="19.899999999999999" customHeight="1">
      <c r="B100" s="132"/>
      <c r="D100" s="133" t="s">
        <v>112</v>
      </c>
      <c r="E100" s="134"/>
      <c r="F100" s="134"/>
      <c r="G100" s="134"/>
      <c r="H100" s="134"/>
      <c r="I100" s="135"/>
      <c r="J100" s="136">
        <f>J142</f>
        <v>0</v>
      </c>
      <c r="L100" s="132"/>
    </row>
    <row r="101" spans="1:31" s="9" customFormat="1" ht="24.95" customHeight="1">
      <c r="B101" s="127"/>
      <c r="D101" s="128" t="s">
        <v>113</v>
      </c>
      <c r="E101" s="129"/>
      <c r="F101" s="129"/>
      <c r="G101" s="129"/>
      <c r="H101" s="129"/>
      <c r="I101" s="130"/>
      <c r="J101" s="131">
        <f>J144</f>
        <v>0</v>
      </c>
      <c r="L101" s="127"/>
    </row>
    <row r="102" spans="1:31" s="10" customFormat="1" ht="19.899999999999999" customHeight="1">
      <c r="B102" s="132"/>
      <c r="D102" s="133" t="s">
        <v>323</v>
      </c>
      <c r="E102" s="134"/>
      <c r="F102" s="134"/>
      <c r="G102" s="134"/>
      <c r="H102" s="134"/>
      <c r="I102" s="135"/>
      <c r="J102" s="136">
        <f>J145</f>
        <v>0</v>
      </c>
      <c r="L102" s="132"/>
    </row>
    <row r="103" spans="1:31" s="10" customFormat="1" ht="19.899999999999999" customHeight="1">
      <c r="B103" s="132"/>
      <c r="D103" s="133" t="s">
        <v>324</v>
      </c>
      <c r="E103" s="134"/>
      <c r="F103" s="134"/>
      <c r="G103" s="134"/>
      <c r="H103" s="134"/>
      <c r="I103" s="135"/>
      <c r="J103" s="136">
        <f>J204</f>
        <v>0</v>
      </c>
      <c r="L103" s="132"/>
    </row>
    <row r="104" spans="1:31" s="10" customFormat="1" ht="19.899999999999999" customHeight="1">
      <c r="B104" s="132"/>
      <c r="D104" s="133" t="s">
        <v>325</v>
      </c>
      <c r="E104" s="134"/>
      <c r="F104" s="134"/>
      <c r="G104" s="134"/>
      <c r="H104" s="134"/>
      <c r="I104" s="135"/>
      <c r="J104" s="136">
        <f>J227</f>
        <v>0</v>
      </c>
      <c r="L104" s="132"/>
    </row>
    <row r="105" spans="1:31" s="10" customFormat="1" ht="19.899999999999999" customHeight="1">
      <c r="B105" s="132"/>
      <c r="D105" s="133" t="s">
        <v>326</v>
      </c>
      <c r="E105" s="134"/>
      <c r="F105" s="134"/>
      <c r="G105" s="134"/>
      <c r="H105" s="134"/>
      <c r="I105" s="135"/>
      <c r="J105" s="136">
        <f>J230</f>
        <v>0</v>
      </c>
      <c r="L105" s="132"/>
    </row>
    <row r="106" spans="1:31" s="10" customFormat="1" ht="19.899999999999999" customHeight="1">
      <c r="B106" s="132"/>
      <c r="D106" s="133" t="s">
        <v>327</v>
      </c>
      <c r="E106" s="134"/>
      <c r="F106" s="134"/>
      <c r="G106" s="134"/>
      <c r="H106" s="134"/>
      <c r="I106" s="135"/>
      <c r="J106" s="136">
        <f>J239</f>
        <v>0</v>
      </c>
      <c r="L106" s="132"/>
    </row>
    <row r="107" spans="1:31" s="2" customFormat="1" ht="21.75" customHeight="1">
      <c r="A107" s="32"/>
      <c r="B107" s="33"/>
      <c r="C107" s="32"/>
      <c r="D107" s="32"/>
      <c r="E107" s="32"/>
      <c r="F107" s="32"/>
      <c r="G107" s="32"/>
      <c r="H107" s="32"/>
      <c r="I107" s="97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5" customHeight="1">
      <c r="A108" s="32"/>
      <c r="B108" s="47"/>
      <c r="C108" s="48"/>
      <c r="D108" s="48"/>
      <c r="E108" s="48"/>
      <c r="F108" s="48"/>
      <c r="G108" s="48"/>
      <c r="H108" s="48"/>
      <c r="I108" s="121"/>
      <c r="J108" s="48"/>
      <c r="K108" s="48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12" spans="1:31" s="2" customFormat="1" ht="6.95" customHeight="1">
      <c r="A112" s="32"/>
      <c r="B112" s="49"/>
      <c r="C112" s="50"/>
      <c r="D112" s="50"/>
      <c r="E112" s="50"/>
      <c r="F112" s="50"/>
      <c r="G112" s="50"/>
      <c r="H112" s="50"/>
      <c r="I112" s="122"/>
      <c r="J112" s="50"/>
      <c r="K112" s="50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3" s="2" customFormat="1" ht="24.95" customHeight="1">
      <c r="A113" s="32"/>
      <c r="B113" s="33"/>
      <c r="C113" s="21" t="s">
        <v>117</v>
      </c>
      <c r="D113" s="32"/>
      <c r="E113" s="32"/>
      <c r="F113" s="32"/>
      <c r="G113" s="32"/>
      <c r="H113" s="32"/>
      <c r="I113" s="97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3" s="2" customFormat="1" ht="6.95" customHeight="1">
      <c r="A114" s="32"/>
      <c r="B114" s="33"/>
      <c r="C114" s="32"/>
      <c r="D114" s="32"/>
      <c r="E114" s="32"/>
      <c r="F114" s="32"/>
      <c r="G114" s="32"/>
      <c r="H114" s="32"/>
      <c r="I114" s="97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3" s="2" customFormat="1" ht="12" customHeight="1">
      <c r="A115" s="32"/>
      <c r="B115" s="33"/>
      <c r="C115" s="27" t="s">
        <v>17</v>
      </c>
      <c r="D115" s="32"/>
      <c r="E115" s="32"/>
      <c r="F115" s="32"/>
      <c r="G115" s="32"/>
      <c r="H115" s="32"/>
      <c r="I115" s="97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3" s="2" customFormat="1" ht="16.5" customHeight="1">
      <c r="A116" s="32"/>
      <c r="B116" s="33"/>
      <c r="C116" s="32"/>
      <c r="D116" s="32"/>
      <c r="E116" s="261" t="str">
        <f>E7</f>
        <v>Energetická opatření budovy tělocvičny se zázemím, nábř. J.Wolkera</v>
      </c>
      <c r="F116" s="262"/>
      <c r="G116" s="262"/>
      <c r="H116" s="262"/>
      <c r="I116" s="97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3" s="2" customFormat="1" ht="12" customHeight="1">
      <c r="A117" s="32"/>
      <c r="B117" s="33"/>
      <c r="C117" s="27" t="s">
        <v>101</v>
      </c>
      <c r="D117" s="32"/>
      <c r="E117" s="32"/>
      <c r="F117" s="32"/>
      <c r="G117" s="32"/>
      <c r="H117" s="32"/>
      <c r="I117" s="97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3" s="2" customFormat="1" ht="16.5" customHeight="1">
      <c r="A118" s="32"/>
      <c r="B118" s="33"/>
      <c r="C118" s="32"/>
      <c r="D118" s="32"/>
      <c r="E118" s="245" t="str">
        <f>E9</f>
        <v>2 - SO 02 - Zateplení střechy</v>
      </c>
      <c r="F118" s="260"/>
      <c r="G118" s="260"/>
      <c r="H118" s="260"/>
      <c r="I118" s="97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3" s="2" customFormat="1" ht="6.95" customHeight="1">
      <c r="A119" s="32"/>
      <c r="B119" s="33"/>
      <c r="C119" s="32"/>
      <c r="D119" s="32"/>
      <c r="E119" s="32"/>
      <c r="F119" s="32"/>
      <c r="G119" s="32"/>
      <c r="H119" s="32"/>
      <c r="I119" s="97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3" s="2" customFormat="1" ht="12" customHeight="1">
      <c r="A120" s="32"/>
      <c r="B120" s="33"/>
      <c r="C120" s="27" t="s">
        <v>21</v>
      </c>
      <c r="D120" s="32"/>
      <c r="E120" s="32"/>
      <c r="F120" s="25" t="str">
        <f>F12</f>
        <v>Nábřeží J.Wolkera, D.K.n.L.</v>
      </c>
      <c r="G120" s="32"/>
      <c r="H120" s="32"/>
      <c r="I120" s="98" t="s">
        <v>23</v>
      </c>
      <c r="J120" s="55" t="str">
        <f>IF(J12="","",J12)</f>
        <v>29. 8. 2019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3" s="2" customFormat="1" ht="6.95" customHeight="1">
      <c r="A121" s="32"/>
      <c r="B121" s="33"/>
      <c r="C121" s="32"/>
      <c r="D121" s="32"/>
      <c r="E121" s="32"/>
      <c r="F121" s="32"/>
      <c r="G121" s="32"/>
      <c r="H121" s="32"/>
      <c r="I121" s="97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3" s="2" customFormat="1" ht="43.15" customHeight="1">
      <c r="A122" s="32"/>
      <c r="B122" s="33"/>
      <c r="C122" s="27" t="s">
        <v>25</v>
      </c>
      <c r="D122" s="32"/>
      <c r="E122" s="32"/>
      <c r="F122" s="25" t="str">
        <f>E15</f>
        <v>Město Dvůr Králové n.L., náměstí T.G.M. 38</v>
      </c>
      <c r="G122" s="32"/>
      <c r="H122" s="32"/>
      <c r="I122" s="98" t="s">
        <v>31</v>
      </c>
      <c r="J122" s="30" t="str">
        <f>E21</f>
        <v>Projektis spol. s r.o., Legionářská 562, D.K.n.L.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3" s="2" customFormat="1" ht="15.2" customHeight="1">
      <c r="A123" s="32"/>
      <c r="B123" s="33"/>
      <c r="C123" s="27" t="s">
        <v>29</v>
      </c>
      <c r="D123" s="32"/>
      <c r="E123" s="32"/>
      <c r="F123" s="25" t="str">
        <f>IF(E18="","",E18)</f>
        <v>Vyplň údaj</v>
      </c>
      <c r="G123" s="32"/>
      <c r="H123" s="32"/>
      <c r="I123" s="98" t="s">
        <v>34</v>
      </c>
      <c r="J123" s="30" t="str">
        <f>E24</f>
        <v>ing. V. Švehla</v>
      </c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3" s="2" customFormat="1" ht="10.35" customHeight="1">
      <c r="A124" s="32"/>
      <c r="B124" s="33"/>
      <c r="C124" s="32"/>
      <c r="D124" s="32"/>
      <c r="E124" s="32"/>
      <c r="F124" s="32"/>
      <c r="G124" s="32"/>
      <c r="H124" s="32"/>
      <c r="I124" s="97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63" s="11" customFormat="1" ht="29.25" customHeight="1">
      <c r="A125" s="137"/>
      <c r="B125" s="138"/>
      <c r="C125" s="139" t="s">
        <v>118</v>
      </c>
      <c r="D125" s="140" t="s">
        <v>62</v>
      </c>
      <c r="E125" s="140" t="s">
        <v>58</v>
      </c>
      <c r="F125" s="140" t="s">
        <v>59</v>
      </c>
      <c r="G125" s="140" t="s">
        <v>119</v>
      </c>
      <c r="H125" s="140" t="s">
        <v>120</v>
      </c>
      <c r="I125" s="141" t="s">
        <v>121</v>
      </c>
      <c r="J125" s="140" t="s">
        <v>105</v>
      </c>
      <c r="K125" s="142" t="s">
        <v>122</v>
      </c>
      <c r="L125" s="143"/>
      <c r="M125" s="62" t="s">
        <v>1</v>
      </c>
      <c r="N125" s="63" t="s">
        <v>41</v>
      </c>
      <c r="O125" s="63" t="s">
        <v>123</v>
      </c>
      <c r="P125" s="63" t="s">
        <v>124</v>
      </c>
      <c r="Q125" s="63" t="s">
        <v>125</v>
      </c>
      <c r="R125" s="63" t="s">
        <v>126</v>
      </c>
      <c r="S125" s="63" t="s">
        <v>127</v>
      </c>
      <c r="T125" s="64" t="s">
        <v>128</v>
      </c>
      <c r="U125" s="137"/>
      <c r="V125" s="137"/>
      <c r="W125" s="137"/>
      <c r="X125" s="137"/>
      <c r="Y125" s="137"/>
      <c r="Z125" s="137"/>
      <c r="AA125" s="137"/>
      <c r="AB125" s="137"/>
      <c r="AC125" s="137"/>
      <c r="AD125" s="137"/>
      <c r="AE125" s="137"/>
    </row>
    <row r="126" spans="1:63" s="2" customFormat="1" ht="22.9" customHeight="1">
      <c r="A126" s="32"/>
      <c r="B126" s="33"/>
      <c r="C126" s="69" t="s">
        <v>129</v>
      </c>
      <c r="D126" s="32"/>
      <c r="E126" s="32"/>
      <c r="F126" s="32"/>
      <c r="G126" s="32"/>
      <c r="H126" s="32"/>
      <c r="I126" s="97"/>
      <c r="J126" s="144">
        <f>BK126</f>
        <v>0</v>
      </c>
      <c r="K126" s="32"/>
      <c r="L126" s="33"/>
      <c r="M126" s="65"/>
      <c r="N126" s="56"/>
      <c r="O126" s="66"/>
      <c r="P126" s="145">
        <f>P127+P144</f>
        <v>0</v>
      </c>
      <c r="Q126" s="66"/>
      <c r="R126" s="145">
        <f>R127+R144</f>
        <v>18.034671462000002</v>
      </c>
      <c r="S126" s="66"/>
      <c r="T126" s="146">
        <f>T127+T144</f>
        <v>3.4227230000000004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7" t="s">
        <v>76</v>
      </c>
      <c r="AU126" s="17" t="s">
        <v>107</v>
      </c>
      <c r="BK126" s="147">
        <f>BK127+BK144</f>
        <v>0</v>
      </c>
    </row>
    <row r="127" spans="1:63" s="12" customFormat="1" ht="25.9" customHeight="1">
      <c r="B127" s="148"/>
      <c r="D127" s="149" t="s">
        <v>76</v>
      </c>
      <c r="E127" s="150" t="s">
        <v>130</v>
      </c>
      <c r="F127" s="150" t="s">
        <v>131</v>
      </c>
      <c r="I127" s="151"/>
      <c r="J127" s="152">
        <f>BK127</f>
        <v>0</v>
      </c>
      <c r="L127" s="148"/>
      <c r="M127" s="153"/>
      <c r="N127" s="154"/>
      <c r="O127" s="154"/>
      <c r="P127" s="155">
        <f>P128+P136+P142</f>
        <v>0</v>
      </c>
      <c r="Q127" s="154"/>
      <c r="R127" s="155">
        <f>R128+R136+R142</f>
        <v>3.8222550000000002</v>
      </c>
      <c r="S127" s="154"/>
      <c r="T127" s="156">
        <f>T128+T136+T142</f>
        <v>0</v>
      </c>
      <c r="AR127" s="149" t="s">
        <v>8</v>
      </c>
      <c r="AT127" s="157" t="s">
        <v>76</v>
      </c>
      <c r="AU127" s="157" t="s">
        <v>77</v>
      </c>
      <c r="AY127" s="149" t="s">
        <v>132</v>
      </c>
      <c r="BK127" s="158">
        <f>BK128+BK136+BK142</f>
        <v>0</v>
      </c>
    </row>
    <row r="128" spans="1:63" s="12" customFormat="1" ht="22.9" customHeight="1">
      <c r="B128" s="148"/>
      <c r="D128" s="149" t="s">
        <v>76</v>
      </c>
      <c r="E128" s="159" t="s">
        <v>133</v>
      </c>
      <c r="F128" s="159" t="s">
        <v>134</v>
      </c>
      <c r="I128" s="151"/>
      <c r="J128" s="160">
        <f>BK128</f>
        <v>0</v>
      </c>
      <c r="L128" s="148"/>
      <c r="M128" s="153"/>
      <c r="N128" s="154"/>
      <c r="O128" s="154"/>
      <c r="P128" s="155">
        <f>SUM(P129:P135)</f>
        <v>0</v>
      </c>
      <c r="Q128" s="154"/>
      <c r="R128" s="155">
        <f>SUM(R129:R135)</f>
        <v>3.8222550000000002</v>
      </c>
      <c r="S128" s="154"/>
      <c r="T128" s="156">
        <f>SUM(T129:T135)</f>
        <v>0</v>
      </c>
      <c r="AR128" s="149" t="s">
        <v>8</v>
      </c>
      <c r="AT128" s="157" t="s">
        <v>76</v>
      </c>
      <c r="AU128" s="157" t="s">
        <v>8</v>
      </c>
      <c r="AY128" s="149" t="s">
        <v>132</v>
      </c>
      <c r="BK128" s="158">
        <f>SUM(BK129:BK135)</f>
        <v>0</v>
      </c>
    </row>
    <row r="129" spans="1:65" s="2" customFormat="1" ht="24" customHeight="1">
      <c r="A129" s="32"/>
      <c r="B129" s="161"/>
      <c r="C129" s="162" t="s">
        <v>8</v>
      </c>
      <c r="D129" s="162" t="s">
        <v>135</v>
      </c>
      <c r="E129" s="163" t="s">
        <v>328</v>
      </c>
      <c r="F129" s="164" t="s">
        <v>329</v>
      </c>
      <c r="G129" s="165" t="s">
        <v>153</v>
      </c>
      <c r="H129" s="166">
        <v>31.05</v>
      </c>
      <c r="I129" s="167"/>
      <c r="J129" s="168">
        <f>ROUND(I129*H129,0)</f>
        <v>0</v>
      </c>
      <c r="K129" s="164" t="s">
        <v>139</v>
      </c>
      <c r="L129" s="33"/>
      <c r="M129" s="169" t="s">
        <v>1</v>
      </c>
      <c r="N129" s="170" t="s">
        <v>42</v>
      </c>
      <c r="O129" s="58"/>
      <c r="P129" s="171">
        <f>O129*H129</f>
        <v>0</v>
      </c>
      <c r="Q129" s="171">
        <v>0.1231</v>
      </c>
      <c r="R129" s="171">
        <f>Q129*H129</f>
        <v>3.8222550000000002</v>
      </c>
      <c r="S129" s="171">
        <v>0</v>
      </c>
      <c r="T129" s="172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73" t="s">
        <v>91</v>
      </c>
      <c r="AT129" s="173" t="s">
        <v>135</v>
      </c>
      <c r="AU129" s="173" t="s">
        <v>85</v>
      </c>
      <c r="AY129" s="17" t="s">
        <v>132</v>
      </c>
      <c r="BE129" s="174">
        <f>IF(N129="základní",J129,0)</f>
        <v>0</v>
      </c>
      <c r="BF129" s="174">
        <f>IF(N129="snížená",J129,0)</f>
        <v>0</v>
      </c>
      <c r="BG129" s="174">
        <f>IF(N129="zákl. přenesená",J129,0)</f>
        <v>0</v>
      </c>
      <c r="BH129" s="174">
        <f>IF(N129="sníž. přenesená",J129,0)</f>
        <v>0</v>
      </c>
      <c r="BI129" s="174">
        <f>IF(N129="nulová",J129,0)</f>
        <v>0</v>
      </c>
      <c r="BJ129" s="17" t="s">
        <v>8</v>
      </c>
      <c r="BK129" s="174">
        <f>ROUND(I129*H129,0)</f>
        <v>0</v>
      </c>
      <c r="BL129" s="17" t="s">
        <v>91</v>
      </c>
      <c r="BM129" s="173" t="s">
        <v>330</v>
      </c>
    </row>
    <row r="130" spans="1:65" s="13" customFormat="1">
      <c r="B130" s="175"/>
      <c r="D130" s="176" t="s">
        <v>141</v>
      </c>
      <c r="E130" s="177" t="s">
        <v>1</v>
      </c>
      <c r="F130" s="178" t="s">
        <v>331</v>
      </c>
      <c r="H130" s="179">
        <v>11.724</v>
      </c>
      <c r="I130" s="180"/>
      <c r="L130" s="175"/>
      <c r="M130" s="181"/>
      <c r="N130" s="182"/>
      <c r="O130" s="182"/>
      <c r="P130" s="182"/>
      <c r="Q130" s="182"/>
      <c r="R130" s="182"/>
      <c r="S130" s="182"/>
      <c r="T130" s="183"/>
      <c r="AT130" s="177" t="s">
        <v>141</v>
      </c>
      <c r="AU130" s="177" t="s">
        <v>85</v>
      </c>
      <c r="AV130" s="13" t="s">
        <v>85</v>
      </c>
      <c r="AW130" s="13" t="s">
        <v>33</v>
      </c>
      <c r="AX130" s="13" t="s">
        <v>77</v>
      </c>
      <c r="AY130" s="177" t="s">
        <v>132</v>
      </c>
    </row>
    <row r="131" spans="1:65" s="14" customFormat="1">
      <c r="B131" s="184"/>
      <c r="D131" s="176" t="s">
        <v>141</v>
      </c>
      <c r="E131" s="185" t="s">
        <v>1</v>
      </c>
      <c r="F131" s="186" t="s">
        <v>332</v>
      </c>
      <c r="H131" s="187">
        <v>11.724</v>
      </c>
      <c r="I131" s="188"/>
      <c r="L131" s="184"/>
      <c r="M131" s="189"/>
      <c r="N131" s="190"/>
      <c r="O131" s="190"/>
      <c r="P131" s="190"/>
      <c r="Q131" s="190"/>
      <c r="R131" s="190"/>
      <c r="S131" s="190"/>
      <c r="T131" s="191"/>
      <c r="AT131" s="185" t="s">
        <v>141</v>
      </c>
      <c r="AU131" s="185" t="s">
        <v>85</v>
      </c>
      <c r="AV131" s="14" t="s">
        <v>88</v>
      </c>
      <c r="AW131" s="14" t="s">
        <v>33</v>
      </c>
      <c r="AX131" s="14" t="s">
        <v>77</v>
      </c>
      <c r="AY131" s="185" t="s">
        <v>132</v>
      </c>
    </row>
    <row r="132" spans="1:65" s="13" customFormat="1">
      <c r="B132" s="175"/>
      <c r="D132" s="176" t="s">
        <v>141</v>
      </c>
      <c r="E132" s="177" t="s">
        <v>1</v>
      </c>
      <c r="F132" s="178" t="s">
        <v>333</v>
      </c>
      <c r="H132" s="179">
        <v>8.4060000000000006</v>
      </c>
      <c r="I132" s="180"/>
      <c r="L132" s="175"/>
      <c r="M132" s="181"/>
      <c r="N132" s="182"/>
      <c r="O132" s="182"/>
      <c r="P132" s="182"/>
      <c r="Q132" s="182"/>
      <c r="R132" s="182"/>
      <c r="S132" s="182"/>
      <c r="T132" s="183"/>
      <c r="AT132" s="177" t="s">
        <v>141</v>
      </c>
      <c r="AU132" s="177" t="s">
        <v>85</v>
      </c>
      <c r="AV132" s="13" t="s">
        <v>85</v>
      </c>
      <c r="AW132" s="13" t="s">
        <v>33</v>
      </c>
      <c r="AX132" s="13" t="s">
        <v>77</v>
      </c>
      <c r="AY132" s="177" t="s">
        <v>132</v>
      </c>
    </row>
    <row r="133" spans="1:65" s="13" customFormat="1">
      <c r="B133" s="175"/>
      <c r="D133" s="176" t="s">
        <v>141</v>
      </c>
      <c r="E133" s="177" t="s">
        <v>1</v>
      </c>
      <c r="F133" s="178" t="s">
        <v>334</v>
      </c>
      <c r="H133" s="179">
        <v>10.92</v>
      </c>
      <c r="I133" s="180"/>
      <c r="L133" s="175"/>
      <c r="M133" s="181"/>
      <c r="N133" s="182"/>
      <c r="O133" s="182"/>
      <c r="P133" s="182"/>
      <c r="Q133" s="182"/>
      <c r="R133" s="182"/>
      <c r="S133" s="182"/>
      <c r="T133" s="183"/>
      <c r="AT133" s="177" t="s">
        <v>141</v>
      </c>
      <c r="AU133" s="177" t="s">
        <v>85</v>
      </c>
      <c r="AV133" s="13" t="s">
        <v>85</v>
      </c>
      <c r="AW133" s="13" t="s">
        <v>33</v>
      </c>
      <c r="AX133" s="13" t="s">
        <v>77</v>
      </c>
      <c r="AY133" s="177" t="s">
        <v>132</v>
      </c>
    </row>
    <row r="134" spans="1:65" s="14" customFormat="1">
      <c r="B134" s="184"/>
      <c r="D134" s="176" t="s">
        <v>141</v>
      </c>
      <c r="E134" s="185" t="s">
        <v>1</v>
      </c>
      <c r="F134" s="186" t="s">
        <v>335</v>
      </c>
      <c r="H134" s="187">
        <v>19.326000000000001</v>
      </c>
      <c r="I134" s="188"/>
      <c r="L134" s="184"/>
      <c r="M134" s="189"/>
      <c r="N134" s="190"/>
      <c r="O134" s="190"/>
      <c r="P134" s="190"/>
      <c r="Q134" s="190"/>
      <c r="R134" s="190"/>
      <c r="S134" s="190"/>
      <c r="T134" s="191"/>
      <c r="AT134" s="185" t="s">
        <v>141</v>
      </c>
      <c r="AU134" s="185" t="s">
        <v>85</v>
      </c>
      <c r="AV134" s="14" t="s">
        <v>88</v>
      </c>
      <c r="AW134" s="14" t="s">
        <v>33</v>
      </c>
      <c r="AX134" s="14" t="s">
        <v>77</v>
      </c>
      <c r="AY134" s="185" t="s">
        <v>132</v>
      </c>
    </row>
    <row r="135" spans="1:65" s="15" customFormat="1">
      <c r="B135" s="205"/>
      <c r="D135" s="176" t="s">
        <v>141</v>
      </c>
      <c r="E135" s="206" t="s">
        <v>1</v>
      </c>
      <c r="F135" s="207" t="s">
        <v>336</v>
      </c>
      <c r="H135" s="208">
        <v>31.050000000000004</v>
      </c>
      <c r="I135" s="209"/>
      <c r="L135" s="205"/>
      <c r="M135" s="210"/>
      <c r="N135" s="211"/>
      <c r="O135" s="211"/>
      <c r="P135" s="211"/>
      <c r="Q135" s="211"/>
      <c r="R135" s="211"/>
      <c r="S135" s="211"/>
      <c r="T135" s="212"/>
      <c r="AT135" s="206" t="s">
        <v>141</v>
      </c>
      <c r="AU135" s="206" t="s">
        <v>85</v>
      </c>
      <c r="AV135" s="15" t="s">
        <v>91</v>
      </c>
      <c r="AW135" s="15" t="s">
        <v>33</v>
      </c>
      <c r="AX135" s="15" t="s">
        <v>8</v>
      </c>
      <c r="AY135" s="206" t="s">
        <v>132</v>
      </c>
    </row>
    <row r="136" spans="1:65" s="12" customFormat="1" ht="22.9" customHeight="1">
      <c r="B136" s="148"/>
      <c r="D136" s="149" t="s">
        <v>76</v>
      </c>
      <c r="E136" s="159" t="s">
        <v>191</v>
      </c>
      <c r="F136" s="159" t="s">
        <v>192</v>
      </c>
      <c r="I136" s="151"/>
      <c r="J136" s="160">
        <f>BK136</f>
        <v>0</v>
      </c>
      <c r="L136" s="148"/>
      <c r="M136" s="153"/>
      <c r="N136" s="154"/>
      <c r="O136" s="154"/>
      <c r="P136" s="155">
        <f>SUM(P137:P141)</f>
        <v>0</v>
      </c>
      <c r="Q136" s="154"/>
      <c r="R136" s="155">
        <f>SUM(R137:R141)</f>
        <v>0</v>
      </c>
      <c r="S136" s="154"/>
      <c r="T136" s="156">
        <f>SUM(T137:T141)</f>
        <v>0</v>
      </c>
      <c r="AR136" s="149" t="s">
        <v>8</v>
      </c>
      <c r="AT136" s="157" t="s">
        <v>76</v>
      </c>
      <c r="AU136" s="157" t="s">
        <v>8</v>
      </c>
      <c r="AY136" s="149" t="s">
        <v>132</v>
      </c>
      <c r="BK136" s="158">
        <f>SUM(BK137:BK141)</f>
        <v>0</v>
      </c>
    </row>
    <row r="137" spans="1:65" s="2" customFormat="1" ht="24" customHeight="1">
      <c r="A137" s="32"/>
      <c r="B137" s="161"/>
      <c r="C137" s="162" t="s">
        <v>85</v>
      </c>
      <c r="D137" s="162" t="s">
        <v>135</v>
      </c>
      <c r="E137" s="163" t="s">
        <v>194</v>
      </c>
      <c r="F137" s="164" t="s">
        <v>195</v>
      </c>
      <c r="G137" s="165" t="s">
        <v>196</v>
      </c>
      <c r="H137" s="166">
        <v>3.423</v>
      </c>
      <c r="I137" s="167"/>
      <c r="J137" s="168">
        <f>ROUND(I137*H137,0)</f>
        <v>0</v>
      </c>
      <c r="K137" s="164" t="s">
        <v>139</v>
      </c>
      <c r="L137" s="33"/>
      <c r="M137" s="169" t="s">
        <v>1</v>
      </c>
      <c r="N137" s="170" t="s">
        <v>42</v>
      </c>
      <c r="O137" s="58"/>
      <c r="P137" s="171">
        <f>O137*H137</f>
        <v>0</v>
      </c>
      <c r="Q137" s="171">
        <v>0</v>
      </c>
      <c r="R137" s="171">
        <f>Q137*H137</f>
        <v>0</v>
      </c>
      <c r="S137" s="171">
        <v>0</v>
      </c>
      <c r="T137" s="172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73" t="s">
        <v>91</v>
      </c>
      <c r="AT137" s="173" t="s">
        <v>135</v>
      </c>
      <c r="AU137" s="173" t="s">
        <v>85</v>
      </c>
      <c r="AY137" s="17" t="s">
        <v>132</v>
      </c>
      <c r="BE137" s="174">
        <f>IF(N137="základní",J137,0)</f>
        <v>0</v>
      </c>
      <c r="BF137" s="174">
        <f>IF(N137="snížená",J137,0)</f>
        <v>0</v>
      </c>
      <c r="BG137" s="174">
        <f>IF(N137="zákl. přenesená",J137,0)</f>
        <v>0</v>
      </c>
      <c r="BH137" s="174">
        <f>IF(N137="sníž. přenesená",J137,0)</f>
        <v>0</v>
      </c>
      <c r="BI137" s="174">
        <f>IF(N137="nulová",J137,0)</f>
        <v>0</v>
      </c>
      <c r="BJ137" s="17" t="s">
        <v>8</v>
      </c>
      <c r="BK137" s="174">
        <f>ROUND(I137*H137,0)</f>
        <v>0</v>
      </c>
      <c r="BL137" s="17" t="s">
        <v>91</v>
      </c>
      <c r="BM137" s="173" t="s">
        <v>337</v>
      </c>
    </row>
    <row r="138" spans="1:65" s="2" customFormat="1" ht="24" customHeight="1">
      <c r="A138" s="32"/>
      <c r="B138" s="161"/>
      <c r="C138" s="162" t="s">
        <v>88</v>
      </c>
      <c r="D138" s="162" t="s">
        <v>135</v>
      </c>
      <c r="E138" s="163" t="s">
        <v>199</v>
      </c>
      <c r="F138" s="164" t="s">
        <v>200</v>
      </c>
      <c r="G138" s="165" t="s">
        <v>196</v>
      </c>
      <c r="H138" s="166">
        <v>3.423</v>
      </c>
      <c r="I138" s="167"/>
      <c r="J138" s="168">
        <f>ROUND(I138*H138,0)</f>
        <v>0</v>
      </c>
      <c r="K138" s="164" t="s">
        <v>139</v>
      </c>
      <c r="L138" s="33"/>
      <c r="M138" s="169" t="s">
        <v>1</v>
      </c>
      <c r="N138" s="170" t="s">
        <v>42</v>
      </c>
      <c r="O138" s="58"/>
      <c r="P138" s="171">
        <f>O138*H138</f>
        <v>0</v>
      </c>
      <c r="Q138" s="171">
        <v>0</v>
      </c>
      <c r="R138" s="171">
        <f>Q138*H138</f>
        <v>0</v>
      </c>
      <c r="S138" s="171">
        <v>0</v>
      </c>
      <c r="T138" s="172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73" t="s">
        <v>91</v>
      </c>
      <c r="AT138" s="173" t="s">
        <v>135</v>
      </c>
      <c r="AU138" s="173" t="s">
        <v>85</v>
      </c>
      <c r="AY138" s="17" t="s">
        <v>132</v>
      </c>
      <c r="BE138" s="174">
        <f>IF(N138="základní",J138,0)</f>
        <v>0</v>
      </c>
      <c r="BF138" s="174">
        <f>IF(N138="snížená",J138,0)</f>
        <v>0</v>
      </c>
      <c r="BG138" s="174">
        <f>IF(N138="zákl. přenesená",J138,0)</f>
        <v>0</v>
      </c>
      <c r="BH138" s="174">
        <f>IF(N138="sníž. přenesená",J138,0)</f>
        <v>0</v>
      </c>
      <c r="BI138" s="174">
        <f>IF(N138="nulová",J138,0)</f>
        <v>0</v>
      </c>
      <c r="BJ138" s="17" t="s">
        <v>8</v>
      </c>
      <c r="BK138" s="174">
        <f>ROUND(I138*H138,0)</f>
        <v>0</v>
      </c>
      <c r="BL138" s="17" t="s">
        <v>91</v>
      </c>
      <c r="BM138" s="173" t="s">
        <v>338</v>
      </c>
    </row>
    <row r="139" spans="1:65" s="2" customFormat="1" ht="24" customHeight="1">
      <c r="A139" s="32"/>
      <c r="B139" s="161"/>
      <c r="C139" s="162" t="s">
        <v>91</v>
      </c>
      <c r="D139" s="162" t="s">
        <v>135</v>
      </c>
      <c r="E139" s="163" t="s">
        <v>203</v>
      </c>
      <c r="F139" s="164" t="s">
        <v>204</v>
      </c>
      <c r="G139" s="165" t="s">
        <v>196</v>
      </c>
      <c r="H139" s="166">
        <v>102.69</v>
      </c>
      <c r="I139" s="167"/>
      <c r="J139" s="168">
        <f>ROUND(I139*H139,0)</f>
        <v>0</v>
      </c>
      <c r="K139" s="164" t="s">
        <v>139</v>
      </c>
      <c r="L139" s="33"/>
      <c r="M139" s="169" t="s">
        <v>1</v>
      </c>
      <c r="N139" s="170" t="s">
        <v>42</v>
      </c>
      <c r="O139" s="58"/>
      <c r="P139" s="171">
        <f>O139*H139</f>
        <v>0</v>
      </c>
      <c r="Q139" s="171">
        <v>0</v>
      </c>
      <c r="R139" s="171">
        <f>Q139*H139</f>
        <v>0</v>
      </c>
      <c r="S139" s="171">
        <v>0</v>
      </c>
      <c r="T139" s="172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73" t="s">
        <v>91</v>
      </c>
      <c r="AT139" s="173" t="s">
        <v>135</v>
      </c>
      <c r="AU139" s="173" t="s">
        <v>85</v>
      </c>
      <c r="AY139" s="17" t="s">
        <v>132</v>
      </c>
      <c r="BE139" s="174">
        <f>IF(N139="základní",J139,0)</f>
        <v>0</v>
      </c>
      <c r="BF139" s="174">
        <f>IF(N139="snížená",J139,0)</f>
        <v>0</v>
      </c>
      <c r="BG139" s="174">
        <f>IF(N139="zákl. přenesená",J139,0)</f>
        <v>0</v>
      </c>
      <c r="BH139" s="174">
        <f>IF(N139="sníž. přenesená",J139,0)</f>
        <v>0</v>
      </c>
      <c r="BI139" s="174">
        <f>IF(N139="nulová",J139,0)</f>
        <v>0</v>
      </c>
      <c r="BJ139" s="17" t="s">
        <v>8</v>
      </c>
      <c r="BK139" s="174">
        <f>ROUND(I139*H139,0)</f>
        <v>0</v>
      </c>
      <c r="BL139" s="17" t="s">
        <v>91</v>
      </c>
      <c r="BM139" s="173" t="s">
        <v>339</v>
      </c>
    </row>
    <row r="140" spans="1:65" s="13" customFormat="1">
      <c r="B140" s="175"/>
      <c r="D140" s="176" t="s">
        <v>141</v>
      </c>
      <c r="F140" s="178" t="s">
        <v>340</v>
      </c>
      <c r="H140" s="179">
        <v>102.69</v>
      </c>
      <c r="I140" s="180"/>
      <c r="L140" s="175"/>
      <c r="M140" s="181"/>
      <c r="N140" s="182"/>
      <c r="O140" s="182"/>
      <c r="P140" s="182"/>
      <c r="Q140" s="182"/>
      <c r="R140" s="182"/>
      <c r="S140" s="182"/>
      <c r="T140" s="183"/>
      <c r="AT140" s="177" t="s">
        <v>141</v>
      </c>
      <c r="AU140" s="177" t="s">
        <v>85</v>
      </c>
      <c r="AV140" s="13" t="s">
        <v>85</v>
      </c>
      <c r="AW140" s="13" t="s">
        <v>3</v>
      </c>
      <c r="AX140" s="13" t="s">
        <v>8</v>
      </c>
      <c r="AY140" s="177" t="s">
        <v>132</v>
      </c>
    </row>
    <row r="141" spans="1:65" s="2" customFormat="1" ht="24" customHeight="1">
      <c r="A141" s="32"/>
      <c r="B141" s="161"/>
      <c r="C141" s="162" t="s">
        <v>94</v>
      </c>
      <c r="D141" s="162" t="s">
        <v>135</v>
      </c>
      <c r="E141" s="163" t="s">
        <v>341</v>
      </c>
      <c r="F141" s="164" t="s">
        <v>342</v>
      </c>
      <c r="G141" s="165" t="s">
        <v>196</v>
      </c>
      <c r="H141" s="166">
        <v>3.423</v>
      </c>
      <c r="I141" s="167"/>
      <c r="J141" s="168">
        <f>ROUND(I141*H141,0)</f>
        <v>0</v>
      </c>
      <c r="K141" s="164" t="s">
        <v>139</v>
      </c>
      <c r="L141" s="33"/>
      <c r="M141" s="169" t="s">
        <v>1</v>
      </c>
      <c r="N141" s="170" t="s">
        <v>42</v>
      </c>
      <c r="O141" s="58"/>
      <c r="P141" s="171">
        <f>O141*H141</f>
        <v>0</v>
      </c>
      <c r="Q141" s="171">
        <v>0</v>
      </c>
      <c r="R141" s="171">
        <f>Q141*H141</f>
        <v>0</v>
      </c>
      <c r="S141" s="171">
        <v>0</v>
      </c>
      <c r="T141" s="172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73" t="s">
        <v>91</v>
      </c>
      <c r="AT141" s="173" t="s">
        <v>135</v>
      </c>
      <c r="AU141" s="173" t="s">
        <v>85</v>
      </c>
      <c r="AY141" s="17" t="s">
        <v>132</v>
      </c>
      <c r="BE141" s="174">
        <f>IF(N141="základní",J141,0)</f>
        <v>0</v>
      </c>
      <c r="BF141" s="174">
        <f>IF(N141="snížená",J141,0)</f>
        <v>0</v>
      </c>
      <c r="BG141" s="174">
        <f>IF(N141="zákl. přenesená",J141,0)</f>
        <v>0</v>
      </c>
      <c r="BH141" s="174">
        <f>IF(N141="sníž. přenesená",J141,0)</f>
        <v>0</v>
      </c>
      <c r="BI141" s="174">
        <f>IF(N141="nulová",J141,0)</f>
        <v>0</v>
      </c>
      <c r="BJ141" s="17" t="s">
        <v>8</v>
      </c>
      <c r="BK141" s="174">
        <f>ROUND(I141*H141,0)</f>
        <v>0</v>
      </c>
      <c r="BL141" s="17" t="s">
        <v>91</v>
      </c>
      <c r="BM141" s="173" t="s">
        <v>343</v>
      </c>
    </row>
    <row r="142" spans="1:65" s="12" customFormat="1" ht="22.9" customHeight="1">
      <c r="B142" s="148"/>
      <c r="D142" s="149" t="s">
        <v>76</v>
      </c>
      <c r="E142" s="159" t="s">
        <v>211</v>
      </c>
      <c r="F142" s="159" t="s">
        <v>212</v>
      </c>
      <c r="I142" s="151"/>
      <c r="J142" s="160">
        <f>BK142</f>
        <v>0</v>
      </c>
      <c r="L142" s="148"/>
      <c r="M142" s="153"/>
      <c r="N142" s="154"/>
      <c r="O142" s="154"/>
      <c r="P142" s="155">
        <f>P143</f>
        <v>0</v>
      </c>
      <c r="Q142" s="154"/>
      <c r="R142" s="155">
        <f>R143</f>
        <v>0</v>
      </c>
      <c r="S142" s="154"/>
      <c r="T142" s="156">
        <f>T143</f>
        <v>0</v>
      </c>
      <c r="AR142" s="149" t="s">
        <v>8</v>
      </c>
      <c r="AT142" s="157" t="s">
        <v>76</v>
      </c>
      <c r="AU142" s="157" t="s">
        <v>8</v>
      </c>
      <c r="AY142" s="149" t="s">
        <v>132</v>
      </c>
      <c r="BK142" s="158">
        <f>BK143</f>
        <v>0</v>
      </c>
    </row>
    <row r="143" spans="1:65" s="2" customFormat="1" ht="24" customHeight="1">
      <c r="A143" s="32"/>
      <c r="B143" s="161"/>
      <c r="C143" s="162" t="s">
        <v>133</v>
      </c>
      <c r="D143" s="162" t="s">
        <v>135</v>
      </c>
      <c r="E143" s="163" t="s">
        <v>213</v>
      </c>
      <c r="F143" s="164" t="s">
        <v>214</v>
      </c>
      <c r="G143" s="165" t="s">
        <v>196</v>
      </c>
      <c r="H143" s="166">
        <v>3.8220000000000001</v>
      </c>
      <c r="I143" s="167"/>
      <c r="J143" s="168">
        <f>ROUND(I143*H143,0)</f>
        <v>0</v>
      </c>
      <c r="K143" s="164" t="s">
        <v>139</v>
      </c>
      <c r="L143" s="33"/>
      <c r="M143" s="169" t="s">
        <v>1</v>
      </c>
      <c r="N143" s="170" t="s">
        <v>42</v>
      </c>
      <c r="O143" s="58"/>
      <c r="P143" s="171">
        <f>O143*H143</f>
        <v>0</v>
      </c>
      <c r="Q143" s="171">
        <v>0</v>
      </c>
      <c r="R143" s="171">
        <f>Q143*H143</f>
        <v>0</v>
      </c>
      <c r="S143" s="171">
        <v>0</v>
      </c>
      <c r="T143" s="172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73" t="s">
        <v>91</v>
      </c>
      <c r="AT143" s="173" t="s">
        <v>135</v>
      </c>
      <c r="AU143" s="173" t="s">
        <v>85</v>
      </c>
      <c r="AY143" s="17" t="s">
        <v>132</v>
      </c>
      <c r="BE143" s="174">
        <f>IF(N143="základní",J143,0)</f>
        <v>0</v>
      </c>
      <c r="BF143" s="174">
        <f>IF(N143="snížená",J143,0)</f>
        <v>0</v>
      </c>
      <c r="BG143" s="174">
        <f>IF(N143="zákl. přenesená",J143,0)</f>
        <v>0</v>
      </c>
      <c r="BH143" s="174">
        <f>IF(N143="sníž. přenesená",J143,0)</f>
        <v>0</v>
      </c>
      <c r="BI143" s="174">
        <f>IF(N143="nulová",J143,0)</f>
        <v>0</v>
      </c>
      <c r="BJ143" s="17" t="s">
        <v>8</v>
      </c>
      <c r="BK143" s="174">
        <f>ROUND(I143*H143,0)</f>
        <v>0</v>
      </c>
      <c r="BL143" s="17" t="s">
        <v>91</v>
      </c>
      <c r="BM143" s="173" t="s">
        <v>344</v>
      </c>
    </row>
    <row r="144" spans="1:65" s="12" customFormat="1" ht="25.9" customHeight="1">
      <c r="B144" s="148"/>
      <c r="D144" s="149" t="s">
        <v>76</v>
      </c>
      <c r="E144" s="150" t="s">
        <v>216</v>
      </c>
      <c r="F144" s="150" t="s">
        <v>217</v>
      </c>
      <c r="I144" s="151"/>
      <c r="J144" s="152">
        <f>BK144</f>
        <v>0</v>
      </c>
      <c r="L144" s="148"/>
      <c r="M144" s="153"/>
      <c r="N144" s="154"/>
      <c r="O144" s="154"/>
      <c r="P144" s="155">
        <f>P145+P204+P227+P230+P239</f>
        <v>0</v>
      </c>
      <c r="Q144" s="154"/>
      <c r="R144" s="155">
        <f>R145+R204+R227+R230+R239</f>
        <v>14.212416462000002</v>
      </c>
      <c r="S144" s="154"/>
      <c r="T144" s="156">
        <f>T145+T204+T227+T230+T239</f>
        <v>3.4227230000000004</v>
      </c>
      <c r="AR144" s="149" t="s">
        <v>85</v>
      </c>
      <c r="AT144" s="157" t="s">
        <v>76</v>
      </c>
      <c r="AU144" s="157" t="s">
        <v>77</v>
      </c>
      <c r="AY144" s="149" t="s">
        <v>132</v>
      </c>
      <c r="BK144" s="158">
        <f>BK145+BK204+BK227+BK230+BK239</f>
        <v>0</v>
      </c>
    </row>
    <row r="145" spans="1:65" s="12" customFormat="1" ht="22.9" customHeight="1">
      <c r="B145" s="148"/>
      <c r="D145" s="149" t="s">
        <v>76</v>
      </c>
      <c r="E145" s="159" t="s">
        <v>345</v>
      </c>
      <c r="F145" s="159" t="s">
        <v>346</v>
      </c>
      <c r="I145" s="151"/>
      <c r="J145" s="160">
        <f>BK145</f>
        <v>0</v>
      </c>
      <c r="L145" s="148"/>
      <c r="M145" s="153"/>
      <c r="N145" s="154"/>
      <c r="O145" s="154"/>
      <c r="P145" s="155">
        <f>SUM(P146:P203)</f>
        <v>0</v>
      </c>
      <c r="Q145" s="154"/>
      <c r="R145" s="155">
        <f>SUM(R146:R203)</f>
        <v>3.9826948199999999</v>
      </c>
      <c r="S145" s="154"/>
      <c r="T145" s="156">
        <f>SUM(T146:T203)</f>
        <v>2.4385320000000004</v>
      </c>
      <c r="AR145" s="149" t="s">
        <v>85</v>
      </c>
      <c r="AT145" s="157" t="s">
        <v>76</v>
      </c>
      <c r="AU145" s="157" t="s">
        <v>8</v>
      </c>
      <c r="AY145" s="149" t="s">
        <v>132</v>
      </c>
      <c r="BK145" s="158">
        <f>SUM(BK146:BK203)</f>
        <v>0</v>
      </c>
    </row>
    <row r="146" spans="1:65" s="2" customFormat="1" ht="24" customHeight="1">
      <c r="A146" s="32"/>
      <c r="B146" s="161"/>
      <c r="C146" s="162" t="s">
        <v>171</v>
      </c>
      <c r="D146" s="162" t="s">
        <v>135</v>
      </c>
      <c r="E146" s="163" t="s">
        <v>347</v>
      </c>
      <c r="F146" s="164" t="s">
        <v>348</v>
      </c>
      <c r="G146" s="165" t="s">
        <v>153</v>
      </c>
      <c r="H146" s="166">
        <v>1219.2660000000001</v>
      </c>
      <c r="I146" s="167"/>
      <c r="J146" s="168">
        <f>ROUND(I146*H146,0)</f>
        <v>0</v>
      </c>
      <c r="K146" s="164" t="s">
        <v>139</v>
      </c>
      <c r="L146" s="33"/>
      <c r="M146" s="169" t="s">
        <v>1</v>
      </c>
      <c r="N146" s="170" t="s">
        <v>42</v>
      </c>
      <c r="O146" s="58"/>
      <c r="P146" s="171">
        <f>O146*H146</f>
        <v>0</v>
      </c>
      <c r="Q146" s="171">
        <v>0</v>
      </c>
      <c r="R146" s="171">
        <f>Q146*H146</f>
        <v>0</v>
      </c>
      <c r="S146" s="171">
        <v>2E-3</v>
      </c>
      <c r="T146" s="172">
        <f>S146*H146</f>
        <v>2.4385320000000004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73" t="s">
        <v>220</v>
      </c>
      <c r="AT146" s="173" t="s">
        <v>135</v>
      </c>
      <c r="AU146" s="173" t="s">
        <v>85</v>
      </c>
      <c r="AY146" s="17" t="s">
        <v>132</v>
      </c>
      <c r="BE146" s="174">
        <f>IF(N146="základní",J146,0)</f>
        <v>0</v>
      </c>
      <c r="BF146" s="174">
        <f>IF(N146="snížená",J146,0)</f>
        <v>0</v>
      </c>
      <c r="BG146" s="174">
        <f>IF(N146="zákl. přenesená",J146,0)</f>
        <v>0</v>
      </c>
      <c r="BH146" s="174">
        <f>IF(N146="sníž. přenesená",J146,0)</f>
        <v>0</v>
      </c>
      <c r="BI146" s="174">
        <f>IF(N146="nulová",J146,0)</f>
        <v>0</v>
      </c>
      <c r="BJ146" s="17" t="s">
        <v>8</v>
      </c>
      <c r="BK146" s="174">
        <f>ROUND(I146*H146,0)</f>
        <v>0</v>
      </c>
      <c r="BL146" s="17" t="s">
        <v>220</v>
      </c>
      <c r="BM146" s="173" t="s">
        <v>349</v>
      </c>
    </row>
    <row r="147" spans="1:65" s="13" customFormat="1">
      <c r="B147" s="175"/>
      <c r="D147" s="176" t="s">
        <v>141</v>
      </c>
      <c r="E147" s="177" t="s">
        <v>1</v>
      </c>
      <c r="F147" s="178" t="s">
        <v>350</v>
      </c>
      <c r="H147" s="179">
        <v>709.30200000000002</v>
      </c>
      <c r="I147" s="180"/>
      <c r="L147" s="175"/>
      <c r="M147" s="181"/>
      <c r="N147" s="182"/>
      <c r="O147" s="182"/>
      <c r="P147" s="182"/>
      <c r="Q147" s="182"/>
      <c r="R147" s="182"/>
      <c r="S147" s="182"/>
      <c r="T147" s="183"/>
      <c r="AT147" s="177" t="s">
        <v>141</v>
      </c>
      <c r="AU147" s="177" t="s">
        <v>85</v>
      </c>
      <c r="AV147" s="13" t="s">
        <v>85</v>
      </c>
      <c r="AW147" s="13" t="s">
        <v>33</v>
      </c>
      <c r="AX147" s="13" t="s">
        <v>77</v>
      </c>
      <c r="AY147" s="177" t="s">
        <v>132</v>
      </c>
    </row>
    <row r="148" spans="1:65" s="14" customFormat="1">
      <c r="B148" s="184"/>
      <c r="D148" s="176" t="s">
        <v>141</v>
      </c>
      <c r="E148" s="185" t="s">
        <v>1</v>
      </c>
      <c r="F148" s="186" t="s">
        <v>148</v>
      </c>
      <c r="H148" s="187">
        <v>709.30200000000002</v>
      </c>
      <c r="I148" s="188"/>
      <c r="L148" s="184"/>
      <c r="M148" s="189"/>
      <c r="N148" s="190"/>
      <c r="O148" s="190"/>
      <c r="P148" s="190"/>
      <c r="Q148" s="190"/>
      <c r="R148" s="190"/>
      <c r="S148" s="190"/>
      <c r="T148" s="191"/>
      <c r="AT148" s="185" t="s">
        <v>141</v>
      </c>
      <c r="AU148" s="185" t="s">
        <v>85</v>
      </c>
      <c r="AV148" s="14" t="s">
        <v>88</v>
      </c>
      <c r="AW148" s="14" t="s">
        <v>33</v>
      </c>
      <c r="AX148" s="14" t="s">
        <v>77</v>
      </c>
      <c r="AY148" s="185" t="s">
        <v>132</v>
      </c>
    </row>
    <row r="149" spans="1:65" s="13" customFormat="1">
      <c r="B149" s="175"/>
      <c r="D149" s="176" t="s">
        <v>141</v>
      </c>
      <c r="E149" s="177" t="s">
        <v>1</v>
      </c>
      <c r="F149" s="178" t="s">
        <v>351</v>
      </c>
      <c r="H149" s="179">
        <v>509.964</v>
      </c>
      <c r="I149" s="180"/>
      <c r="L149" s="175"/>
      <c r="M149" s="181"/>
      <c r="N149" s="182"/>
      <c r="O149" s="182"/>
      <c r="P149" s="182"/>
      <c r="Q149" s="182"/>
      <c r="R149" s="182"/>
      <c r="S149" s="182"/>
      <c r="T149" s="183"/>
      <c r="AT149" s="177" t="s">
        <v>141</v>
      </c>
      <c r="AU149" s="177" t="s">
        <v>85</v>
      </c>
      <c r="AV149" s="13" t="s">
        <v>85</v>
      </c>
      <c r="AW149" s="13" t="s">
        <v>33</v>
      </c>
      <c r="AX149" s="13" t="s">
        <v>77</v>
      </c>
      <c r="AY149" s="177" t="s">
        <v>132</v>
      </c>
    </row>
    <row r="150" spans="1:65" s="14" customFormat="1">
      <c r="B150" s="184"/>
      <c r="D150" s="176" t="s">
        <v>141</v>
      </c>
      <c r="E150" s="185" t="s">
        <v>1</v>
      </c>
      <c r="F150" s="186" t="s">
        <v>148</v>
      </c>
      <c r="H150" s="187">
        <v>509.964</v>
      </c>
      <c r="I150" s="188"/>
      <c r="L150" s="184"/>
      <c r="M150" s="189"/>
      <c r="N150" s="190"/>
      <c r="O150" s="190"/>
      <c r="P150" s="190"/>
      <c r="Q150" s="190"/>
      <c r="R150" s="190"/>
      <c r="S150" s="190"/>
      <c r="T150" s="191"/>
      <c r="AT150" s="185" t="s">
        <v>141</v>
      </c>
      <c r="AU150" s="185" t="s">
        <v>85</v>
      </c>
      <c r="AV150" s="14" t="s">
        <v>88</v>
      </c>
      <c r="AW150" s="14" t="s">
        <v>33</v>
      </c>
      <c r="AX150" s="14" t="s">
        <v>77</v>
      </c>
      <c r="AY150" s="185" t="s">
        <v>132</v>
      </c>
    </row>
    <row r="151" spans="1:65" s="15" customFormat="1">
      <c r="B151" s="205"/>
      <c r="D151" s="176" t="s">
        <v>141</v>
      </c>
      <c r="E151" s="206" t="s">
        <v>311</v>
      </c>
      <c r="F151" s="207" t="s">
        <v>336</v>
      </c>
      <c r="H151" s="208">
        <v>1219.2660000000001</v>
      </c>
      <c r="I151" s="209"/>
      <c r="L151" s="205"/>
      <c r="M151" s="210"/>
      <c r="N151" s="211"/>
      <c r="O151" s="211"/>
      <c r="P151" s="211"/>
      <c r="Q151" s="211"/>
      <c r="R151" s="211"/>
      <c r="S151" s="211"/>
      <c r="T151" s="212"/>
      <c r="AT151" s="206" t="s">
        <v>141</v>
      </c>
      <c r="AU151" s="206" t="s">
        <v>85</v>
      </c>
      <c r="AV151" s="15" t="s">
        <v>91</v>
      </c>
      <c r="AW151" s="15" t="s">
        <v>33</v>
      </c>
      <c r="AX151" s="15" t="s">
        <v>8</v>
      </c>
      <c r="AY151" s="206" t="s">
        <v>132</v>
      </c>
    </row>
    <row r="152" spans="1:65" s="2" customFormat="1" ht="24" customHeight="1">
      <c r="A152" s="32"/>
      <c r="B152" s="161"/>
      <c r="C152" s="162" t="s">
        <v>176</v>
      </c>
      <c r="D152" s="162" t="s">
        <v>135</v>
      </c>
      <c r="E152" s="163" t="s">
        <v>352</v>
      </c>
      <c r="F152" s="164" t="s">
        <v>353</v>
      </c>
      <c r="G152" s="165" t="s">
        <v>153</v>
      </c>
      <c r="H152" s="166">
        <v>121.92700000000001</v>
      </c>
      <c r="I152" s="167"/>
      <c r="J152" s="168">
        <f>ROUND(I152*H152,0)</f>
        <v>0</v>
      </c>
      <c r="K152" s="164" t="s">
        <v>139</v>
      </c>
      <c r="L152" s="33"/>
      <c r="M152" s="169" t="s">
        <v>1</v>
      </c>
      <c r="N152" s="170" t="s">
        <v>42</v>
      </c>
      <c r="O152" s="58"/>
      <c r="P152" s="171">
        <f>O152*H152</f>
        <v>0</v>
      </c>
      <c r="Q152" s="171">
        <v>0</v>
      </c>
      <c r="R152" s="171">
        <f>Q152*H152</f>
        <v>0</v>
      </c>
      <c r="S152" s="171">
        <v>0</v>
      </c>
      <c r="T152" s="172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73" t="s">
        <v>220</v>
      </c>
      <c r="AT152" s="173" t="s">
        <v>135</v>
      </c>
      <c r="AU152" s="173" t="s">
        <v>85</v>
      </c>
      <c r="AY152" s="17" t="s">
        <v>132</v>
      </c>
      <c r="BE152" s="174">
        <f>IF(N152="základní",J152,0)</f>
        <v>0</v>
      </c>
      <c r="BF152" s="174">
        <f>IF(N152="snížená",J152,0)</f>
        <v>0</v>
      </c>
      <c r="BG152" s="174">
        <f>IF(N152="zákl. přenesená",J152,0)</f>
        <v>0</v>
      </c>
      <c r="BH152" s="174">
        <f>IF(N152="sníž. přenesená",J152,0)</f>
        <v>0</v>
      </c>
      <c r="BI152" s="174">
        <f>IF(N152="nulová",J152,0)</f>
        <v>0</v>
      </c>
      <c r="BJ152" s="17" t="s">
        <v>8</v>
      </c>
      <c r="BK152" s="174">
        <f>ROUND(I152*H152,0)</f>
        <v>0</v>
      </c>
      <c r="BL152" s="17" t="s">
        <v>220</v>
      </c>
      <c r="BM152" s="173" t="s">
        <v>354</v>
      </c>
    </row>
    <row r="153" spans="1:65" s="13" customFormat="1">
      <c r="B153" s="175"/>
      <c r="D153" s="176" t="s">
        <v>141</v>
      </c>
      <c r="E153" s="177" t="s">
        <v>1</v>
      </c>
      <c r="F153" s="178" t="s">
        <v>355</v>
      </c>
      <c r="H153" s="179">
        <v>121.92700000000001</v>
      </c>
      <c r="I153" s="180"/>
      <c r="L153" s="175"/>
      <c r="M153" s="181"/>
      <c r="N153" s="182"/>
      <c r="O153" s="182"/>
      <c r="P153" s="182"/>
      <c r="Q153" s="182"/>
      <c r="R153" s="182"/>
      <c r="S153" s="182"/>
      <c r="T153" s="183"/>
      <c r="AT153" s="177" t="s">
        <v>141</v>
      </c>
      <c r="AU153" s="177" t="s">
        <v>85</v>
      </c>
      <c r="AV153" s="13" t="s">
        <v>85</v>
      </c>
      <c r="AW153" s="13" t="s">
        <v>33</v>
      </c>
      <c r="AX153" s="13" t="s">
        <v>8</v>
      </c>
      <c r="AY153" s="177" t="s">
        <v>132</v>
      </c>
    </row>
    <row r="154" spans="1:65" s="2" customFormat="1" ht="24" customHeight="1">
      <c r="A154" s="32"/>
      <c r="B154" s="161"/>
      <c r="C154" s="192" t="s">
        <v>149</v>
      </c>
      <c r="D154" s="192" t="s">
        <v>226</v>
      </c>
      <c r="E154" s="193" t="s">
        <v>356</v>
      </c>
      <c r="F154" s="194" t="s">
        <v>357</v>
      </c>
      <c r="G154" s="195" t="s">
        <v>196</v>
      </c>
      <c r="H154" s="196">
        <v>0.183</v>
      </c>
      <c r="I154" s="197"/>
      <c r="J154" s="198">
        <f>ROUND(I154*H154,0)</f>
        <v>0</v>
      </c>
      <c r="K154" s="194" t="s">
        <v>139</v>
      </c>
      <c r="L154" s="199"/>
      <c r="M154" s="200" t="s">
        <v>1</v>
      </c>
      <c r="N154" s="201" t="s">
        <v>42</v>
      </c>
      <c r="O154" s="58"/>
      <c r="P154" s="171">
        <f>O154*H154</f>
        <v>0</v>
      </c>
      <c r="Q154" s="171">
        <v>1</v>
      </c>
      <c r="R154" s="171">
        <f>Q154*H154</f>
        <v>0.183</v>
      </c>
      <c r="S154" s="171">
        <v>0</v>
      </c>
      <c r="T154" s="172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73" t="s">
        <v>229</v>
      </c>
      <c r="AT154" s="173" t="s">
        <v>226</v>
      </c>
      <c r="AU154" s="173" t="s">
        <v>85</v>
      </c>
      <c r="AY154" s="17" t="s">
        <v>132</v>
      </c>
      <c r="BE154" s="174">
        <f>IF(N154="základní",J154,0)</f>
        <v>0</v>
      </c>
      <c r="BF154" s="174">
        <f>IF(N154="snížená",J154,0)</f>
        <v>0</v>
      </c>
      <c r="BG154" s="174">
        <f>IF(N154="zákl. přenesená",J154,0)</f>
        <v>0</v>
      </c>
      <c r="BH154" s="174">
        <f>IF(N154="sníž. přenesená",J154,0)</f>
        <v>0</v>
      </c>
      <c r="BI154" s="174">
        <f>IF(N154="nulová",J154,0)</f>
        <v>0</v>
      </c>
      <c r="BJ154" s="17" t="s">
        <v>8</v>
      </c>
      <c r="BK154" s="174">
        <f>ROUND(I154*H154,0)</f>
        <v>0</v>
      </c>
      <c r="BL154" s="17" t="s">
        <v>220</v>
      </c>
      <c r="BM154" s="173" t="s">
        <v>358</v>
      </c>
    </row>
    <row r="155" spans="1:65" s="13" customFormat="1">
      <c r="B155" s="175"/>
      <c r="D155" s="176" t="s">
        <v>141</v>
      </c>
      <c r="E155" s="177" t="s">
        <v>1</v>
      </c>
      <c r="F155" s="178" t="s">
        <v>359</v>
      </c>
      <c r="H155" s="179">
        <v>0.183</v>
      </c>
      <c r="I155" s="180"/>
      <c r="L155" s="175"/>
      <c r="M155" s="181"/>
      <c r="N155" s="182"/>
      <c r="O155" s="182"/>
      <c r="P155" s="182"/>
      <c r="Q155" s="182"/>
      <c r="R155" s="182"/>
      <c r="S155" s="182"/>
      <c r="T155" s="183"/>
      <c r="AT155" s="177" t="s">
        <v>141</v>
      </c>
      <c r="AU155" s="177" t="s">
        <v>85</v>
      </c>
      <c r="AV155" s="13" t="s">
        <v>85</v>
      </c>
      <c r="AW155" s="13" t="s">
        <v>33</v>
      </c>
      <c r="AX155" s="13" t="s">
        <v>8</v>
      </c>
      <c r="AY155" s="177" t="s">
        <v>132</v>
      </c>
    </row>
    <row r="156" spans="1:65" s="2" customFormat="1" ht="24" customHeight="1">
      <c r="A156" s="32"/>
      <c r="B156" s="161"/>
      <c r="C156" s="162" t="s">
        <v>186</v>
      </c>
      <c r="D156" s="162" t="s">
        <v>135</v>
      </c>
      <c r="E156" s="163" t="s">
        <v>360</v>
      </c>
      <c r="F156" s="164" t="s">
        <v>361</v>
      </c>
      <c r="G156" s="165" t="s">
        <v>153</v>
      </c>
      <c r="H156" s="166">
        <v>1312.5</v>
      </c>
      <c r="I156" s="167"/>
      <c r="J156" s="168">
        <f>ROUND(I156*H156,0)</f>
        <v>0</v>
      </c>
      <c r="K156" s="164" t="s">
        <v>139</v>
      </c>
      <c r="L156" s="33"/>
      <c r="M156" s="169" t="s">
        <v>1</v>
      </c>
      <c r="N156" s="170" t="s">
        <v>42</v>
      </c>
      <c r="O156" s="58"/>
      <c r="P156" s="171">
        <f>O156*H156</f>
        <v>0</v>
      </c>
      <c r="Q156" s="171">
        <v>3.3087999999999999E-5</v>
      </c>
      <c r="R156" s="171">
        <f>Q156*H156</f>
        <v>4.3428000000000001E-2</v>
      </c>
      <c r="S156" s="171">
        <v>0</v>
      </c>
      <c r="T156" s="172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73" t="s">
        <v>220</v>
      </c>
      <c r="AT156" s="173" t="s">
        <v>135</v>
      </c>
      <c r="AU156" s="173" t="s">
        <v>85</v>
      </c>
      <c r="AY156" s="17" t="s">
        <v>132</v>
      </c>
      <c r="BE156" s="174">
        <f>IF(N156="základní",J156,0)</f>
        <v>0</v>
      </c>
      <c r="BF156" s="174">
        <f>IF(N156="snížená",J156,0)</f>
        <v>0</v>
      </c>
      <c r="BG156" s="174">
        <f>IF(N156="zákl. přenesená",J156,0)</f>
        <v>0</v>
      </c>
      <c r="BH156" s="174">
        <f>IF(N156="sníž. přenesená",J156,0)</f>
        <v>0</v>
      </c>
      <c r="BI156" s="174">
        <f>IF(N156="nulová",J156,0)</f>
        <v>0</v>
      </c>
      <c r="BJ156" s="17" t="s">
        <v>8</v>
      </c>
      <c r="BK156" s="174">
        <f>ROUND(I156*H156,0)</f>
        <v>0</v>
      </c>
      <c r="BL156" s="17" t="s">
        <v>220</v>
      </c>
      <c r="BM156" s="173" t="s">
        <v>362</v>
      </c>
    </row>
    <row r="157" spans="1:65" s="13" customFormat="1">
      <c r="B157" s="175"/>
      <c r="D157" s="176" t="s">
        <v>141</v>
      </c>
      <c r="E157" s="177" t="s">
        <v>1</v>
      </c>
      <c r="F157" s="178" t="s">
        <v>363</v>
      </c>
      <c r="H157" s="179">
        <v>709.30200000000002</v>
      </c>
      <c r="I157" s="180"/>
      <c r="L157" s="175"/>
      <c r="M157" s="181"/>
      <c r="N157" s="182"/>
      <c r="O157" s="182"/>
      <c r="P157" s="182"/>
      <c r="Q157" s="182"/>
      <c r="R157" s="182"/>
      <c r="S157" s="182"/>
      <c r="T157" s="183"/>
      <c r="AT157" s="177" t="s">
        <v>141</v>
      </c>
      <c r="AU157" s="177" t="s">
        <v>85</v>
      </c>
      <c r="AV157" s="13" t="s">
        <v>85</v>
      </c>
      <c r="AW157" s="13" t="s">
        <v>33</v>
      </c>
      <c r="AX157" s="13" t="s">
        <v>77</v>
      </c>
      <c r="AY157" s="177" t="s">
        <v>132</v>
      </c>
    </row>
    <row r="158" spans="1:65" s="13" customFormat="1">
      <c r="B158" s="175"/>
      <c r="D158" s="176" t="s">
        <v>141</v>
      </c>
      <c r="E158" s="177" t="s">
        <v>1</v>
      </c>
      <c r="F158" s="178" t="s">
        <v>364</v>
      </c>
      <c r="H158" s="179">
        <v>25.402000000000001</v>
      </c>
      <c r="I158" s="180"/>
      <c r="L158" s="175"/>
      <c r="M158" s="181"/>
      <c r="N158" s="182"/>
      <c r="O158" s="182"/>
      <c r="P158" s="182"/>
      <c r="Q158" s="182"/>
      <c r="R158" s="182"/>
      <c r="S158" s="182"/>
      <c r="T158" s="183"/>
      <c r="AT158" s="177" t="s">
        <v>141</v>
      </c>
      <c r="AU158" s="177" t="s">
        <v>85</v>
      </c>
      <c r="AV158" s="13" t="s">
        <v>85</v>
      </c>
      <c r="AW158" s="13" t="s">
        <v>33</v>
      </c>
      <c r="AX158" s="13" t="s">
        <v>77</v>
      </c>
      <c r="AY158" s="177" t="s">
        <v>132</v>
      </c>
    </row>
    <row r="159" spans="1:65" s="14" customFormat="1">
      <c r="B159" s="184"/>
      <c r="D159" s="176" t="s">
        <v>141</v>
      </c>
      <c r="E159" s="185" t="s">
        <v>1</v>
      </c>
      <c r="F159" s="186" t="s">
        <v>332</v>
      </c>
      <c r="H159" s="187">
        <v>734.70399999999995</v>
      </c>
      <c r="I159" s="188"/>
      <c r="L159" s="184"/>
      <c r="M159" s="189"/>
      <c r="N159" s="190"/>
      <c r="O159" s="190"/>
      <c r="P159" s="190"/>
      <c r="Q159" s="190"/>
      <c r="R159" s="190"/>
      <c r="S159" s="190"/>
      <c r="T159" s="191"/>
      <c r="AT159" s="185" t="s">
        <v>141</v>
      </c>
      <c r="AU159" s="185" t="s">
        <v>85</v>
      </c>
      <c r="AV159" s="14" t="s">
        <v>88</v>
      </c>
      <c r="AW159" s="14" t="s">
        <v>33</v>
      </c>
      <c r="AX159" s="14" t="s">
        <v>77</v>
      </c>
      <c r="AY159" s="185" t="s">
        <v>132</v>
      </c>
    </row>
    <row r="160" spans="1:65" s="13" customFormat="1">
      <c r="B160" s="175"/>
      <c r="D160" s="176" t="s">
        <v>141</v>
      </c>
      <c r="E160" s="177" t="s">
        <v>1</v>
      </c>
      <c r="F160" s="178" t="s">
        <v>365</v>
      </c>
      <c r="H160" s="179">
        <v>509.964</v>
      </c>
      <c r="I160" s="180"/>
      <c r="L160" s="175"/>
      <c r="M160" s="181"/>
      <c r="N160" s="182"/>
      <c r="O160" s="182"/>
      <c r="P160" s="182"/>
      <c r="Q160" s="182"/>
      <c r="R160" s="182"/>
      <c r="S160" s="182"/>
      <c r="T160" s="183"/>
      <c r="AT160" s="177" t="s">
        <v>141</v>
      </c>
      <c r="AU160" s="177" t="s">
        <v>85</v>
      </c>
      <c r="AV160" s="13" t="s">
        <v>85</v>
      </c>
      <c r="AW160" s="13" t="s">
        <v>33</v>
      </c>
      <c r="AX160" s="13" t="s">
        <v>77</v>
      </c>
      <c r="AY160" s="177" t="s">
        <v>132</v>
      </c>
    </row>
    <row r="161" spans="1:65" s="13" customFormat="1">
      <c r="B161" s="175"/>
      <c r="D161" s="176" t="s">
        <v>141</v>
      </c>
      <c r="E161" s="177" t="s">
        <v>1</v>
      </c>
      <c r="F161" s="178" t="s">
        <v>366</v>
      </c>
      <c r="H161" s="179">
        <v>22.975999999999999</v>
      </c>
      <c r="I161" s="180"/>
      <c r="L161" s="175"/>
      <c r="M161" s="181"/>
      <c r="N161" s="182"/>
      <c r="O161" s="182"/>
      <c r="P161" s="182"/>
      <c r="Q161" s="182"/>
      <c r="R161" s="182"/>
      <c r="S161" s="182"/>
      <c r="T161" s="183"/>
      <c r="AT161" s="177" t="s">
        <v>141</v>
      </c>
      <c r="AU161" s="177" t="s">
        <v>85</v>
      </c>
      <c r="AV161" s="13" t="s">
        <v>85</v>
      </c>
      <c r="AW161" s="13" t="s">
        <v>33</v>
      </c>
      <c r="AX161" s="13" t="s">
        <v>77</v>
      </c>
      <c r="AY161" s="177" t="s">
        <v>132</v>
      </c>
    </row>
    <row r="162" spans="1:65" s="13" customFormat="1">
      <c r="B162" s="175"/>
      <c r="D162" s="176" t="s">
        <v>141</v>
      </c>
      <c r="E162" s="177" t="s">
        <v>1</v>
      </c>
      <c r="F162" s="178" t="s">
        <v>367</v>
      </c>
      <c r="H162" s="179">
        <v>44.856000000000002</v>
      </c>
      <c r="I162" s="180"/>
      <c r="L162" s="175"/>
      <c r="M162" s="181"/>
      <c r="N162" s="182"/>
      <c r="O162" s="182"/>
      <c r="P162" s="182"/>
      <c r="Q162" s="182"/>
      <c r="R162" s="182"/>
      <c r="S162" s="182"/>
      <c r="T162" s="183"/>
      <c r="AT162" s="177" t="s">
        <v>141</v>
      </c>
      <c r="AU162" s="177" t="s">
        <v>85</v>
      </c>
      <c r="AV162" s="13" t="s">
        <v>85</v>
      </c>
      <c r="AW162" s="13" t="s">
        <v>33</v>
      </c>
      <c r="AX162" s="13" t="s">
        <v>77</v>
      </c>
      <c r="AY162" s="177" t="s">
        <v>132</v>
      </c>
    </row>
    <row r="163" spans="1:65" s="14" customFormat="1">
      <c r="B163" s="184"/>
      <c r="D163" s="176" t="s">
        <v>141</v>
      </c>
      <c r="E163" s="185" t="s">
        <v>1</v>
      </c>
      <c r="F163" s="186" t="s">
        <v>335</v>
      </c>
      <c r="H163" s="187">
        <v>577.79600000000005</v>
      </c>
      <c r="I163" s="188"/>
      <c r="L163" s="184"/>
      <c r="M163" s="189"/>
      <c r="N163" s="190"/>
      <c r="O163" s="190"/>
      <c r="P163" s="190"/>
      <c r="Q163" s="190"/>
      <c r="R163" s="190"/>
      <c r="S163" s="190"/>
      <c r="T163" s="191"/>
      <c r="AT163" s="185" t="s">
        <v>141</v>
      </c>
      <c r="AU163" s="185" t="s">
        <v>85</v>
      </c>
      <c r="AV163" s="14" t="s">
        <v>88</v>
      </c>
      <c r="AW163" s="14" t="s">
        <v>33</v>
      </c>
      <c r="AX163" s="14" t="s">
        <v>77</v>
      </c>
      <c r="AY163" s="185" t="s">
        <v>132</v>
      </c>
    </row>
    <row r="164" spans="1:65" s="15" customFormat="1">
      <c r="B164" s="205"/>
      <c r="D164" s="176" t="s">
        <v>141</v>
      </c>
      <c r="E164" s="206" t="s">
        <v>314</v>
      </c>
      <c r="F164" s="207" t="s">
        <v>336</v>
      </c>
      <c r="H164" s="208">
        <v>1312.5</v>
      </c>
      <c r="I164" s="209"/>
      <c r="L164" s="205"/>
      <c r="M164" s="210"/>
      <c r="N164" s="211"/>
      <c r="O164" s="211"/>
      <c r="P164" s="211"/>
      <c r="Q164" s="211"/>
      <c r="R164" s="211"/>
      <c r="S164" s="211"/>
      <c r="T164" s="212"/>
      <c r="AT164" s="206" t="s">
        <v>141</v>
      </c>
      <c r="AU164" s="206" t="s">
        <v>85</v>
      </c>
      <c r="AV164" s="15" t="s">
        <v>91</v>
      </c>
      <c r="AW164" s="15" t="s">
        <v>33</v>
      </c>
      <c r="AX164" s="15" t="s">
        <v>8</v>
      </c>
      <c r="AY164" s="206" t="s">
        <v>132</v>
      </c>
    </row>
    <row r="165" spans="1:65" s="2" customFormat="1" ht="24" customHeight="1">
      <c r="A165" s="32"/>
      <c r="B165" s="161"/>
      <c r="C165" s="192" t="s">
        <v>193</v>
      </c>
      <c r="D165" s="192" t="s">
        <v>226</v>
      </c>
      <c r="E165" s="193" t="s">
        <v>368</v>
      </c>
      <c r="F165" s="194" t="s">
        <v>369</v>
      </c>
      <c r="G165" s="195" t="s">
        <v>153</v>
      </c>
      <c r="H165" s="196">
        <v>1509.375</v>
      </c>
      <c r="I165" s="197"/>
      <c r="J165" s="198">
        <f>ROUND(I165*H165,0)</f>
        <v>0</v>
      </c>
      <c r="K165" s="194" t="s">
        <v>1</v>
      </c>
      <c r="L165" s="199"/>
      <c r="M165" s="200" t="s">
        <v>1</v>
      </c>
      <c r="N165" s="201" t="s">
        <v>42</v>
      </c>
      <c r="O165" s="58"/>
      <c r="P165" s="171">
        <f>O165*H165</f>
        <v>0</v>
      </c>
      <c r="Q165" s="171">
        <v>1.9E-3</v>
      </c>
      <c r="R165" s="171">
        <f>Q165*H165</f>
        <v>2.8678124999999999</v>
      </c>
      <c r="S165" s="171">
        <v>0</v>
      </c>
      <c r="T165" s="172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73" t="s">
        <v>229</v>
      </c>
      <c r="AT165" s="173" t="s">
        <v>226</v>
      </c>
      <c r="AU165" s="173" t="s">
        <v>85</v>
      </c>
      <c r="AY165" s="17" t="s">
        <v>132</v>
      </c>
      <c r="BE165" s="174">
        <f>IF(N165="základní",J165,0)</f>
        <v>0</v>
      </c>
      <c r="BF165" s="174">
        <f>IF(N165="snížená",J165,0)</f>
        <v>0</v>
      </c>
      <c r="BG165" s="174">
        <f>IF(N165="zákl. přenesená",J165,0)</f>
        <v>0</v>
      </c>
      <c r="BH165" s="174">
        <f>IF(N165="sníž. přenesená",J165,0)</f>
        <v>0</v>
      </c>
      <c r="BI165" s="174">
        <f>IF(N165="nulová",J165,0)</f>
        <v>0</v>
      </c>
      <c r="BJ165" s="17" t="s">
        <v>8</v>
      </c>
      <c r="BK165" s="174">
        <f>ROUND(I165*H165,0)</f>
        <v>0</v>
      </c>
      <c r="BL165" s="17" t="s">
        <v>220</v>
      </c>
      <c r="BM165" s="173" t="s">
        <v>370</v>
      </c>
    </row>
    <row r="166" spans="1:65" s="13" customFormat="1">
      <c r="B166" s="175"/>
      <c r="D166" s="176" t="s">
        <v>141</v>
      </c>
      <c r="E166" s="177" t="s">
        <v>1</v>
      </c>
      <c r="F166" s="178" t="s">
        <v>371</v>
      </c>
      <c r="H166" s="179">
        <v>1509.375</v>
      </c>
      <c r="I166" s="180"/>
      <c r="L166" s="175"/>
      <c r="M166" s="181"/>
      <c r="N166" s="182"/>
      <c r="O166" s="182"/>
      <c r="P166" s="182"/>
      <c r="Q166" s="182"/>
      <c r="R166" s="182"/>
      <c r="S166" s="182"/>
      <c r="T166" s="183"/>
      <c r="AT166" s="177" t="s">
        <v>141</v>
      </c>
      <c r="AU166" s="177" t="s">
        <v>85</v>
      </c>
      <c r="AV166" s="13" t="s">
        <v>85</v>
      </c>
      <c r="AW166" s="13" t="s">
        <v>33</v>
      </c>
      <c r="AX166" s="13" t="s">
        <v>8</v>
      </c>
      <c r="AY166" s="177" t="s">
        <v>132</v>
      </c>
    </row>
    <row r="167" spans="1:65" s="2" customFormat="1" ht="24" customHeight="1">
      <c r="A167" s="32"/>
      <c r="B167" s="161"/>
      <c r="C167" s="162" t="s">
        <v>198</v>
      </c>
      <c r="D167" s="162" t="s">
        <v>135</v>
      </c>
      <c r="E167" s="163" t="s">
        <v>372</v>
      </c>
      <c r="F167" s="164" t="s">
        <v>373</v>
      </c>
      <c r="G167" s="165" t="s">
        <v>257</v>
      </c>
      <c r="H167" s="166">
        <v>5</v>
      </c>
      <c r="I167" s="167"/>
      <c r="J167" s="168">
        <f>ROUND(I167*H167,0)</f>
        <v>0</v>
      </c>
      <c r="K167" s="164" t="s">
        <v>139</v>
      </c>
      <c r="L167" s="33"/>
      <c r="M167" s="169" t="s">
        <v>1</v>
      </c>
      <c r="N167" s="170" t="s">
        <v>42</v>
      </c>
      <c r="O167" s="58"/>
      <c r="P167" s="171">
        <f>O167*H167</f>
        <v>0</v>
      </c>
      <c r="Q167" s="171">
        <v>7.4999999999999997E-3</v>
      </c>
      <c r="R167" s="171">
        <f>Q167*H167</f>
        <v>3.7499999999999999E-2</v>
      </c>
      <c r="S167" s="171">
        <v>0</v>
      </c>
      <c r="T167" s="172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73" t="s">
        <v>220</v>
      </c>
      <c r="AT167" s="173" t="s">
        <v>135</v>
      </c>
      <c r="AU167" s="173" t="s">
        <v>85</v>
      </c>
      <c r="AY167" s="17" t="s">
        <v>132</v>
      </c>
      <c r="BE167" s="174">
        <f>IF(N167="základní",J167,0)</f>
        <v>0</v>
      </c>
      <c r="BF167" s="174">
        <f>IF(N167="snížená",J167,0)</f>
        <v>0</v>
      </c>
      <c r="BG167" s="174">
        <f>IF(N167="zákl. přenesená",J167,0)</f>
        <v>0</v>
      </c>
      <c r="BH167" s="174">
        <f>IF(N167="sníž. přenesená",J167,0)</f>
        <v>0</v>
      </c>
      <c r="BI167" s="174">
        <f>IF(N167="nulová",J167,0)</f>
        <v>0</v>
      </c>
      <c r="BJ167" s="17" t="s">
        <v>8</v>
      </c>
      <c r="BK167" s="174">
        <f>ROUND(I167*H167,0)</f>
        <v>0</v>
      </c>
      <c r="BL167" s="17" t="s">
        <v>220</v>
      </c>
      <c r="BM167" s="173" t="s">
        <v>374</v>
      </c>
    </row>
    <row r="168" spans="1:65" s="13" customFormat="1">
      <c r="B168" s="175"/>
      <c r="D168" s="176" t="s">
        <v>141</v>
      </c>
      <c r="E168" s="177" t="s">
        <v>1</v>
      </c>
      <c r="F168" s="178" t="s">
        <v>375</v>
      </c>
      <c r="H168" s="179">
        <v>5</v>
      </c>
      <c r="I168" s="180"/>
      <c r="L168" s="175"/>
      <c r="M168" s="181"/>
      <c r="N168" s="182"/>
      <c r="O168" s="182"/>
      <c r="P168" s="182"/>
      <c r="Q168" s="182"/>
      <c r="R168" s="182"/>
      <c r="S168" s="182"/>
      <c r="T168" s="183"/>
      <c r="AT168" s="177" t="s">
        <v>141</v>
      </c>
      <c r="AU168" s="177" t="s">
        <v>85</v>
      </c>
      <c r="AV168" s="13" t="s">
        <v>85</v>
      </c>
      <c r="AW168" s="13" t="s">
        <v>33</v>
      </c>
      <c r="AX168" s="13" t="s">
        <v>8</v>
      </c>
      <c r="AY168" s="177" t="s">
        <v>132</v>
      </c>
    </row>
    <row r="169" spans="1:65" s="2" customFormat="1" ht="36" customHeight="1">
      <c r="A169" s="32"/>
      <c r="B169" s="161"/>
      <c r="C169" s="162" t="s">
        <v>202</v>
      </c>
      <c r="D169" s="162" t="s">
        <v>135</v>
      </c>
      <c r="E169" s="163" t="s">
        <v>376</v>
      </c>
      <c r="F169" s="164" t="s">
        <v>377</v>
      </c>
      <c r="G169" s="165" t="s">
        <v>138</v>
      </c>
      <c r="H169" s="166">
        <v>103.5</v>
      </c>
      <c r="I169" s="167"/>
      <c r="J169" s="168">
        <f>ROUND(I169*H169,0)</f>
        <v>0</v>
      </c>
      <c r="K169" s="164" t="s">
        <v>139</v>
      </c>
      <c r="L169" s="33"/>
      <c r="M169" s="169" t="s">
        <v>1</v>
      </c>
      <c r="N169" s="170" t="s">
        <v>42</v>
      </c>
      <c r="O169" s="58"/>
      <c r="P169" s="171">
        <f>O169*H169</f>
        <v>0</v>
      </c>
      <c r="Q169" s="171">
        <v>6.0479999999999996E-4</v>
      </c>
      <c r="R169" s="171">
        <f>Q169*H169</f>
        <v>6.2596799999999994E-2</v>
      </c>
      <c r="S169" s="171">
        <v>0</v>
      </c>
      <c r="T169" s="172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73" t="s">
        <v>220</v>
      </c>
      <c r="AT169" s="173" t="s">
        <v>135</v>
      </c>
      <c r="AU169" s="173" t="s">
        <v>85</v>
      </c>
      <c r="AY169" s="17" t="s">
        <v>132</v>
      </c>
      <c r="BE169" s="174">
        <f>IF(N169="základní",J169,0)</f>
        <v>0</v>
      </c>
      <c r="BF169" s="174">
        <f>IF(N169="snížená",J169,0)</f>
        <v>0</v>
      </c>
      <c r="BG169" s="174">
        <f>IF(N169="zákl. přenesená",J169,0)</f>
        <v>0</v>
      </c>
      <c r="BH169" s="174">
        <f>IF(N169="sníž. přenesená",J169,0)</f>
        <v>0</v>
      </c>
      <c r="BI169" s="174">
        <f>IF(N169="nulová",J169,0)</f>
        <v>0</v>
      </c>
      <c r="BJ169" s="17" t="s">
        <v>8</v>
      </c>
      <c r="BK169" s="174">
        <f>ROUND(I169*H169,0)</f>
        <v>0</v>
      </c>
      <c r="BL169" s="17" t="s">
        <v>220</v>
      </c>
      <c r="BM169" s="173" t="s">
        <v>378</v>
      </c>
    </row>
    <row r="170" spans="1:65" s="13" customFormat="1">
      <c r="B170" s="175"/>
      <c r="D170" s="176" t="s">
        <v>141</v>
      </c>
      <c r="E170" s="177" t="s">
        <v>1</v>
      </c>
      <c r="F170" s="178" t="s">
        <v>379</v>
      </c>
      <c r="H170" s="179">
        <v>39.08</v>
      </c>
      <c r="I170" s="180"/>
      <c r="L170" s="175"/>
      <c r="M170" s="181"/>
      <c r="N170" s="182"/>
      <c r="O170" s="182"/>
      <c r="P170" s="182"/>
      <c r="Q170" s="182"/>
      <c r="R170" s="182"/>
      <c r="S170" s="182"/>
      <c r="T170" s="183"/>
      <c r="AT170" s="177" t="s">
        <v>141</v>
      </c>
      <c r="AU170" s="177" t="s">
        <v>85</v>
      </c>
      <c r="AV170" s="13" t="s">
        <v>85</v>
      </c>
      <c r="AW170" s="13" t="s">
        <v>33</v>
      </c>
      <c r="AX170" s="13" t="s">
        <v>77</v>
      </c>
      <c r="AY170" s="177" t="s">
        <v>132</v>
      </c>
    </row>
    <row r="171" spans="1:65" s="14" customFormat="1">
      <c r="B171" s="184"/>
      <c r="D171" s="176" t="s">
        <v>141</v>
      </c>
      <c r="E171" s="185" t="s">
        <v>1</v>
      </c>
      <c r="F171" s="186" t="s">
        <v>332</v>
      </c>
      <c r="H171" s="187">
        <v>39.08</v>
      </c>
      <c r="I171" s="188"/>
      <c r="L171" s="184"/>
      <c r="M171" s="189"/>
      <c r="N171" s="190"/>
      <c r="O171" s="190"/>
      <c r="P171" s="190"/>
      <c r="Q171" s="190"/>
      <c r="R171" s="190"/>
      <c r="S171" s="190"/>
      <c r="T171" s="191"/>
      <c r="AT171" s="185" t="s">
        <v>141</v>
      </c>
      <c r="AU171" s="185" t="s">
        <v>85</v>
      </c>
      <c r="AV171" s="14" t="s">
        <v>88</v>
      </c>
      <c r="AW171" s="14" t="s">
        <v>33</v>
      </c>
      <c r="AX171" s="14" t="s">
        <v>77</v>
      </c>
      <c r="AY171" s="185" t="s">
        <v>132</v>
      </c>
    </row>
    <row r="172" spans="1:65" s="13" customFormat="1">
      <c r="B172" s="175"/>
      <c r="D172" s="176" t="s">
        <v>141</v>
      </c>
      <c r="E172" s="177" t="s">
        <v>1</v>
      </c>
      <c r="F172" s="178" t="s">
        <v>380</v>
      </c>
      <c r="H172" s="179">
        <v>36.4</v>
      </c>
      <c r="I172" s="180"/>
      <c r="L172" s="175"/>
      <c r="M172" s="181"/>
      <c r="N172" s="182"/>
      <c r="O172" s="182"/>
      <c r="P172" s="182"/>
      <c r="Q172" s="182"/>
      <c r="R172" s="182"/>
      <c r="S172" s="182"/>
      <c r="T172" s="183"/>
      <c r="AT172" s="177" t="s">
        <v>141</v>
      </c>
      <c r="AU172" s="177" t="s">
        <v>85</v>
      </c>
      <c r="AV172" s="13" t="s">
        <v>85</v>
      </c>
      <c r="AW172" s="13" t="s">
        <v>33</v>
      </c>
      <c r="AX172" s="13" t="s">
        <v>77</v>
      </c>
      <c r="AY172" s="177" t="s">
        <v>132</v>
      </c>
    </row>
    <row r="173" spans="1:65" s="13" customFormat="1">
      <c r="B173" s="175"/>
      <c r="D173" s="176" t="s">
        <v>141</v>
      </c>
      <c r="E173" s="177" t="s">
        <v>1</v>
      </c>
      <c r="F173" s="178" t="s">
        <v>381</v>
      </c>
      <c r="H173" s="179">
        <v>28.02</v>
      </c>
      <c r="I173" s="180"/>
      <c r="L173" s="175"/>
      <c r="M173" s="181"/>
      <c r="N173" s="182"/>
      <c r="O173" s="182"/>
      <c r="P173" s="182"/>
      <c r="Q173" s="182"/>
      <c r="R173" s="182"/>
      <c r="S173" s="182"/>
      <c r="T173" s="183"/>
      <c r="AT173" s="177" t="s">
        <v>141</v>
      </c>
      <c r="AU173" s="177" t="s">
        <v>85</v>
      </c>
      <c r="AV173" s="13" t="s">
        <v>85</v>
      </c>
      <c r="AW173" s="13" t="s">
        <v>33</v>
      </c>
      <c r="AX173" s="13" t="s">
        <v>77</v>
      </c>
      <c r="AY173" s="177" t="s">
        <v>132</v>
      </c>
    </row>
    <row r="174" spans="1:65" s="14" customFormat="1">
      <c r="B174" s="184"/>
      <c r="D174" s="176" t="s">
        <v>141</v>
      </c>
      <c r="E174" s="185" t="s">
        <v>1</v>
      </c>
      <c r="F174" s="186" t="s">
        <v>335</v>
      </c>
      <c r="H174" s="187">
        <v>64.42</v>
      </c>
      <c r="I174" s="188"/>
      <c r="L174" s="184"/>
      <c r="M174" s="189"/>
      <c r="N174" s="190"/>
      <c r="O174" s="190"/>
      <c r="P174" s="190"/>
      <c r="Q174" s="190"/>
      <c r="R174" s="190"/>
      <c r="S174" s="190"/>
      <c r="T174" s="191"/>
      <c r="AT174" s="185" t="s">
        <v>141</v>
      </c>
      <c r="AU174" s="185" t="s">
        <v>85</v>
      </c>
      <c r="AV174" s="14" t="s">
        <v>88</v>
      </c>
      <c r="AW174" s="14" t="s">
        <v>33</v>
      </c>
      <c r="AX174" s="14" t="s">
        <v>77</v>
      </c>
      <c r="AY174" s="185" t="s">
        <v>132</v>
      </c>
    </row>
    <row r="175" spans="1:65" s="15" customFormat="1">
      <c r="B175" s="205"/>
      <c r="D175" s="176" t="s">
        <v>141</v>
      </c>
      <c r="E175" s="206" t="s">
        <v>1</v>
      </c>
      <c r="F175" s="207" t="s">
        <v>336</v>
      </c>
      <c r="H175" s="208">
        <v>103.5</v>
      </c>
      <c r="I175" s="209"/>
      <c r="L175" s="205"/>
      <c r="M175" s="210"/>
      <c r="N175" s="211"/>
      <c r="O175" s="211"/>
      <c r="P175" s="211"/>
      <c r="Q175" s="211"/>
      <c r="R175" s="211"/>
      <c r="S175" s="211"/>
      <c r="T175" s="212"/>
      <c r="AT175" s="206" t="s">
        <v>141</v>
      </c>
      <c r="AU175" s="206" t="s">
        <v>85</v>
      </c>
      <c r="AV175" s="15" t="s">
        <v>91</v>
      </c>
      <c r="AW175" s="15" t="s">
        <v>33</v>
      </c>
      <c r="AX175" s="15" t="s">
        <v>8</v>
      </c>
      <c r="AY175" s="206" t="s">
        <v>132</v>
      </c>
    </row>
    <row r="176" spans="1:65" s="2" customFormat="1" ht="36" customHeight="1">
      <c r="A176" s="32"/>
      <c r="B176" s="161"/>
      <c r="C176" s="162" t="s">
        <v>207</v>
      </c>
      <c r="D176" s="162" t="s">
        <v>135</v>
      </c>
      <c r="E176" s="163" t="s">
        <v>382</v>
      </c>
      <c r="F176" s="164" t="s">
        <v>383</v>
      </c>
      <c r="G176" s="165" t="s">
        <v>138</v>
      </c>
      <c r="H176" s="166">
        <v>103.5</v>
      </c>
      <c r="I176" s="167"/>
      <c r="J176" s="168">
        <f>ROUND(I176*H176,0)</f>
        <v>0</v>
      </c>
      <c r="K176" s="164" t="s">
        <v>139</v>
      </c>
      <c r="L176" s="33"/>
      <c r="M176" s="169" t="s">
        <v>1</v>
      </c>
      <c r="N176" s="170" t="s">
        <v>42</v>
      </c>
      <c r="O176" s="58"/>
      <c r="P176" s="171">
        <f>O176*H176</f>
        <v>0</v>
      </c>
      <c r="Q176" s="171">
        <v>6.0479999999999996E-4</v>
      </c>
      <c r="R176" s="171">
        <f>Q176*H176</f>
        <v>6.2596799999999994E-2</v>
      </c>
      <c r="S176" s="171">
        <v>0</v>
      </c>
      <c r="T176" s="172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73" t="s">
        <v>220</v>
      </c>
      <c r="AT176" s="173" t="s">
        <v>135</v>
      </c>
      <c r="AU176" s="173" t="s">
        <v>85</v>
      </c>
      <c r="AY176" s="17" t="s">
        <v>132</v>
      </c>
      <c r="BE176" s="174">
        <f>IF(N176="základní",J176,0)</f>
        <v>0</v>
      </c>
      <c r="BF176" s="174">
        <f>IF(N176="snížená",J176,0)</f>
        <v>0</v>
      </c>
      <c r="BG176" s="174">
        <f>IF(N176="zákl. přenesená",J176,0)</f>
        <v>0</v>
      </c>
      <c r="BH176" s="174">
        <f>IF(N176="sníž. přenesená",J176,0)</f>
        <v>0</v>
      </c>
      <c r="BI176" s="174">
        <f>IF(N176="nulová",J176,0)</f>
        <v>0</v>
      </c>
      <c r="BJ176" s="17" t="s">
        <v>8</v>
      </c>
      <c r="BK176" s="174">
        <f>ROUND(I176*H176,0)</f>
        <v>0</v>
      </c>
      <c r="BL176" s="17" t="s">
        <v>220</v>
      </c>
      <c r="BM176" s="173" t="s">
        <v>384</v>
      </c>
    </row>
    <row r="177" spans="1:65" s="13" customFormat="1">
      <c r="B177" s="175"/>
      <c r="D177" s="176" t="s">
        <v>141</v>
      </c>
      <c r="E177" s="177" t="s">
        <v>1</v>
      </c>
      <c r="F177" s="178" t="s">
        <v>379</v>
      </c>
      <c r="H177" s="179">
        <v>39.08</v>
      </c>
      <c r="I177" s="180"/>
      <c r="L177" s="175"/>
      <c r="M177" s="181"/>
      <c r="N177" s="182"/>
      <c r="O177" s="182"/>
      <c r="P177" s="182"/>
      <c r="Q177" s="182"/>
      <c r="R177" s="182"/>
      <c r="S177" s="182"/>
      <c r="T177" s="183"/>
      <c r="AT177" s="177" t="s">
        <v>141</v>
      </c>
      <c r="AU177" s="177" t="s">
        <v>85</v>
      </c>
      <c r="AV177" s="13" t="s">
        <v>85</v>
      </c>
      <c r="AW177" s="13" t="s">
        <v>33</v>
      </c>
      <c r="AX177" s="13" t="s">
        <v>77</v>
      </c>
      <c r="AY177" s="177" t="s">
        <v>132</v>
      </c>
    </row>
    <row r="178" spans="1:65" s="14" customFormat="1">
      <c r="B178" s="184"/>
      <c r="D178" s="176" t="s">
        <v>141</v>
      </c>
      <c r="E178" s="185" t="s">
        <v>1</v>
      </c>
      <c r="F178" s="186" t="s">
        <v>332</v>
      </c>
      <c r="H178" s="187">
        <v>39.08</v>
      </c>
      <c r="I178" s="188"/>
      <c r="L178" s="184"/>
      <c r="M178" s="189"/>
      <c r="N178" s="190"/>
      <c r="O178" s="190"/>
      <c r="P178" s="190"/>
      <c r="Q178" s="190"/>
      <c r="R178" s="190"/>
      <c r="S178" s="190"/>
      <c r="T178" s="191"/>
      <c r="AT178" s="185" t="s">
        <v>141</v>
      </c>
      <c r="AU178" s="185" t="s">
        <v>85</v>
      </c>
      <c r="AV178" s="14" t="s">
        <v>88</v>
      </c>
      <c r="AW178" s="14" t="s">
        <v>33</v>
      </c>
      <c r="AX178" s="14" t="s">
        <v>77</v>
      </c>
      <c r="AY178" s="185" t="s">
        <v>132</v>
      </c>
    </row>
    <row r="179" spans="1:65" s="13" customFormat="1">
      <c r="B179" s="175"/>
      <c r="D179" s="176" t="s">
        <v>141</v>
      </c>
      <c r="E179" s="177" t="s">
        <v>1</v>
      </c>
      <c r="F179" s="178" t="s">
        <v>380</v>
      </c>
      <c r="H179" s="179">
        <v>36.4</v>
      </c>
      <c r="I179" s="180"/>
      <c r="L179" s="175"/>
      <c r="M179" s="181"/>
      <c r="N179" s="182"/>
      <c r="O179" s="182"/>
      <c r="P179" s="182"/>
      <c r="Q179" s="182"/>
      <c r="R179" s="182"/>
      <c r="S179" s="182"/>
      <c r="T179" s="183"/>
      <c r="AT179" s="177" t="s">
        <v>141</v>
      </c>
      <c r="AU179" s="177" t="s">
        <v>85</v>
      </c>
      <c r="AV179" s="13" t="s">
        <v>85</v>
      </c>
      <c r="AW179" s="13" t="s">
        <v>33</v>
      </c>
      <c r="AX179" s="13" t="s">
        <v>77</v>
      </c>
      <c r="AY179" s="177" t="s">
        <v>132</v>
      </c>
    </row>
    <row r="180" spans="1:65" s="13" customFormat="1">
      <c r="B180" s="175"/>
      <c r="D180" s="176" t="s">
        <v>141</v>
      </c>
      <c r="E180" s="177" t="s">
        <v>1</v>
      </c>
      <c r="F180" s="178" t="s">
        <v>381</v>
      </c>
      <c r="H180" s="179">
        <v>28.02</v>
      </c>
      <c r="I180" s="180"/>
      <c r="L180" s="175"/>
      <c r="M180" s="181"/>
      <c r="N180" s="182"/>
      <c r="O180" s="182"/>
      <c r="P180" s="182"/>
      <c r="Q180" s="182"/>
      <c r="R180" s="182"/>
      <c r="S180" s="182"/>
      <c r="T180" s="183"/>
      <c r="AT180" s="177" t="s">
        <v>141</v>
      </c>
      <c r="AU180" s="177" t="s">
        <v>85</v>
      </c>
      <c r="AV180" s="13" t="s">
        <v>85</v>
      </c>
      <c r="AW180" s="13" t="s">
        <v>33</v>
      </c>
      <c r="AX180" s="13" t="s">
        <v>77</v>
      </c>
      <c r="AY180" s="177" t="s">
        <v>132</v>
      </c>
    </row>
    <row r="181" spans="1:65" s="14" customFormat="1">
      <c r="B181" s="184"/>
      <c r="D181" s="176" t="s">
        <v>141</v>
      </c>
      <c r="E181" s="185" t="s">
        <v>1</v>
      </c>
      <c r="F181" s="186" t="s">
        <v>335</v>
      </c>
      <c r="H181" s="187">
        <v>64.42</v>
      </c>
      <c r="I181" s="188"/>
      <c r="L181" s="184"/>
      <c r="M181" s="189"/>
      <c r="N181" s="190"/>
      <c r="O181" s="190"/>
      <c r="P181" s="190"/>
      <c r="Q181" s="190"/>
      <c r="R181" s="190"/>
      <c r="S181" s="190"/>
      <c r="T181" s="191"/>
      <c r="AT181" s="185" t="s">
        <v>141</v>
      </c>
      <c r="AU181" s="185" t="s">
        <v>85</v>
      </c>
      <c r="AV181" s="14" t="s">
        <v>88</v>
      </c>
      <c r="AW181" s="14" t="s">
        <v>33</v>
      </c>
      <c r="AX181" s="14" t="s">
        <v>77</v>
      </c>
      <c r="AY181" s="185" t="s">
        <v>132</v>
      </c>
    </row>
    <row r="182" spans="1:65" s="15" customFormat="1">
      <c r="B182" s="205"/>
      <c r="D182" s="176" t="s">
        <v>141</v>
      </c>
      <c r="E182" s="206" t="s">
        <v>1</v>
      </c>
      <c r="F182" s="207" t="s">
        <v>336</v>
      </c>
      <c r="H182" s="208">
        <v>103.5</v>
      </c>
      <c r="I182" s="209"/>
      <c r="L182" s="205"/>
      <c r="M182" s="210"/>
      <c r="N182" s="211"/>
      <c r="O182" s="211"/>
      <c r="P182" s="211"/>
      <c r="Q182" s="211"/>
      <c r="R182" s="211"/>
      <c r="S182" s="211"/>
      <c r="T182" s="212"/>
      <c r="AT182" s="206" t="s">
        <v>141</v>
      </c>
      <c r="AU182" s="206" t="s">
        <v>85</v>
      </c>
      <c r="AV182" s="15" t="s">
        <v>91</v>
      </c>
      <c r="AW182" s="15" t="s">
        <v>33</v>
      </c>
      <c r="AX182" s="15" t="s">
        <v>8</v>
      </c>
      <c r="AY182" s="206" t="s">
        <v>132</v>
      </c>
    </row>
    <row r="183" spans="1:65" s="2" customFormat="1" ht="36" customHeight="1">
      <c r="A183" s="32"/>
      <c r="B183" s="161"/>
      <c r="C183" s="162" t="s">
        <v>9</v>
      </c>
      <c r="D183" s="162" t="s">
        <v>135</v>
      </c>
      <c r="E183" s="163" t="s">
        <v>385</v>
      </c>
      <c r="F183" s="164" t="s">
        <v>386</v>
      </c>
      <c r="G183" s="165" t="s">
        <v>138</v>
      </c>
      <c r="H183" s="166">
        <v>109</v>
      </c>
      <c r="I183" s="167"/>
      <c r="J183" s="168">
        <f>ROUND(I183*H183,0)</f>
        <v>0</v>
      </c>
      <c r="K183" s="164" t="s">
        <v>139</v>
      </c>
      <c r="L183" s="33"/>
      <c r="M183" s="169" t="s">
        <v>1</v>
      </c>
      <c r="N183" s="170" t="s">
        <v>42</v>
      </c>
      <c r="O183" s="58"/>
      <c r="P183" s="171">
        <f>O183*H183</f>
        <v>0</v>
      </c>
      <c r="Q183" s="171">
        <v>1.5012000000000001E-3</v>
      </c>
      <c r="R183" s="171">
        <f>Q183*H183</f>
        <v>0.16363079999999999</v>
      </c>
      <c r="S183" s="171">
        <v>0</v>
      </c>
      <c r="T183" s="172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73" t="s">
        <v>220</v>
      </c>
      <c r="AT183" s="173" t="s">
        <v>135</v>
      </c>
      <c r="AU183" s="173" t="s">
        <v>85</v>
      </c>
      <c r="AY183" s="17" t="s">
        <v>132</v>
      </c>
      <c r="BE183" s="174">
        <f>IF(N183="základní",J183,0)</f>
        <v>0</v>
      </c>
      <c r="BF183" s="174">
        <f>IF(N183="snížená",J183,0)</f>
        <v>0</v>
      </c>
      <c r="BG183" s="174">
        <f>IF(N183="zákl. přenesená",J183,0)</f>
        <v>0</v>
      </c>
      <c r="BH183" s="174">
        <f>IF(N183="sníž. přenesená",J183,0)</f>
        <v>0</v>
      </c>
      <c r="BI183" s="174">
        <f>IF(N183="nulová",J183,0)</f>
        <v>0</v>
      </c>
      <c r="BJ183" s="17" t="s">
        <v>8</v>
      </c>
      <c r="BK183" s="174">
        <f>ROUND(I183*H183,0)</f>
        <v>0</v>
      </c>
      <c r="BL183" s="17" t="s">
        <v>220</v>
      </c>
      <c r="BM183" s="173" t="s">
        <v>387</v>
      </c>
    </row>
    <row r="184" spans="1:65" s="13" customFormat="1">
      <c r="B184" s="175"/>
      <c r="D184" s="176" t="s">
        <v>141</v>
      </c>
      <c r="E184" s="177" t="s">
        <v>1</v>
      </c>
      <c r="F184" s="178" t="s">
        <v>388</v>
      </c>
      <c r="H184" s="179">
        <v>72.599999999999994</v>
      </c>
      <c r="I184" s="180"/>
      <c r="L184" s="175"/>
      <c r="M184" s="181"/>
      <c r="N184" s="182"/>
      <c r="O184" s="182"/>
      <c r="P184" s="182"/>
      <c r="Q184" s="182"/>
      <c r="R184" s="182"/>
      <c r="S184" s="182"/>
      <c r="T184" s="183"/>
      <c r="AT184" s="177" t="s">
        <v>141</v>
      </c>
      <c r="AU184" s="177" t="s">
        <v>85</v>
      </c>
      <c r="AV184" s="13" t="s">
        <v>85</v>
      </c>
      <c r="AW184" s="13" t="s">
        <v>33</v>
      </c>
      <c r="AX184" s="13" t="s">
        <v>77</v>
      </c>
      <c r="AY184" s="177" t="s">
        <v>132</v>
      </c>
    </row>
    <row r="185" spans="1:65" s="14" customFormat="1">
      <c r="B185" s="184"/>
      <c r="D185" s="176" t="s">
        <v>141</v>
      </c>
      <c r="E185" s="185" t="s">
        <v>1</v>
      </c>
      <c r="F185" s="186" t="s">
        <v>332</v>
      </c>
      <c r="H185" s="187">
        <v>72.599999999999994</v>
      </c>
      <c r="I185" s="188"/>
      <c r="L185" s="184"/>
      <c r="M185" s="189"/>
      <c r="N185" s="190"/>
      <c r="O185" s="190"/>
      <c r="P185" s="190"/>
      <c r="Q185" s="190"/>
      <c r="R185" s="190"/>
      <c r="S185" s="190"/>
      <c r="T185" s="191"/>
      <c r="AT185" s="185" t="s">
        <v>141</v>
      </c>
      <c r="AU185" s="185" t="s">
        <v>85</v>
      </c>
      <c r="AV185" s="14" t="s">
        <v>88</v>
      </c>
      <c r="AW185" s="14" t="s">
        <v>33</v>
      </c>
      <c r="AX185" s="14" t="s">
        <v>77</v>
      </c>
      <c r="AY185" s="185" t="s">
        <v>132</v>
      </c>
    </row>
    <row r="186" spans="1:65" s="13" customFormat="1">
      <c r="B186" s="175"/>
      <c r="D186" s="176" t="s">
        <v>141</v>
      </c>
      <c r="E186" s="177" t="s">
        <v>1</v>
      </c>
      <c r="F186" s="178" t="s">
        <v>389</v>
      </c>
      <c r="H186" s="179">
        <v>36.4</v>
      </c>
      <c r="I186" s="180"/>
      <c r="L186" s="175"/>
      <c r="M186" s="181"/>
      <c r="N186" s="182"/>
      <c r="O186" s="182"/>
      <c r="P186" s="182"/>
      <c r="Q186" s="182"/>
      <c r="R186" s="182"/>
      <c r="S186" s="182"/>
      <c r="T186" s="183"/>
      <c r="AT186" s="177" t="s">
        <v>141</v>
      </c>
      <c r="AU186" s="177" t="s">
        <v>85</v>
      </c>
      <c r="AV186" s="13" t="s">
        <v>85</v>
      </c>
      <c r="AW186" s="13" t="s">
        <v>33</v>
      </c>
      <c r="AX186" s="13" t="s">
        <v>77</v>
      </c>
      <c r="AY186" s="177" t="s">
        <v>132</v>
      </c>
    </row>
    <row r="187" spans="1:65" s="14" customFormat="1">
      <c r="B187" s="184"/>
      <c r="D187" s="176" t="s">
        <v>141</v>
      </c>
      <c r="E187" s="185" t="s">
        <v>1</v>
      </c>
      <c r="F187" s="186" t="s">
        <v>335</v>
      </c>
      <c r="H187" s="187">
        <v>36.4</v>
      </c>
      <c r="I187" s="188"/>
      <c r="L187" s="184"/>
      <c r="M187" s="189"/>
      <c r="N187" s="190"/>
      <c r="O187" s="190"/>
      <c r="P187" s="190"/>
      <c r="Q187" s="190"/>
      <c r="R187" s="190"/>
      <c r="S187" s="190"/>
      <c r="T187" s="191"/>
      <c r="AT187" s="185" t="s">
        <v>141</v>
      </c>
      <c r="AU187" s="185" t="s">
        <v>85</v>
      </c>
      <c r="AV187" s="14" t="s">
        <v>88</v>
      </c>
      <c r="AW187" s="14" t="s">
        <v>33</v>
      </c>
      <c r="AX187" s="14" t="s">
        <v>77</v>
      </c>
      <c r="AY187" s="185" t="s">
        <v>132</v>
      </c>
    </row>
    <row r="188" spans="1:65" s="15" customFormat="1">
      <c r="B188" s="205"/>
      <c r="D188" s="176" t="s">
        <v>141</v>
      </c>
      <c r="E188" s="206" t="s">
        <v>1</v>
      </c>
      <c r="F188" s="207" t="s">
        <v>336</v>
      </c>
      <c r="H188" s="208">
        <v>109</v>
      </c>
      <c r="I188" s="209"/>
      <c r="L188" s="205"/>
      <c r="M188" s="210"/>
      <c r="N188" s="211"/>
      <c r="O188" s="211"/>
      <c r="P188" s="211"/>
      <c r="Q188" s="211"/>
      <c r="R188" s="211"/>
      <c r="S188" s="211"/>
      <c r="T188" s="212"/>
      <c r="AT188" s="206" t="s">
        <v>141</v>
      </c>
      <c r="AU188" s="206" t="s">
        <v>85</v>
      </c>
      <c r="AV188" s="15" t="s">
        <v>91</v>
      </c>
      <c r="AW188" s="15" t="s">
        <v>33</v>
      </c>
      <c r="AX188" s="15" t="s">
        <v>8</v>
      </c>
      <c r="AY188" s="206" t="s">
        <v>132</v>
      </c>
    </row>
    <row r="189" spans="1:65" s="2" customFormat="1" ht="24" customHeight="1">
      <c r="A189" s="32"/>
      <c r="B189" s="161"/>
      <c r="C189" s="162" t="s">
        <v>220</v>
      </c>
      <c r="D189" s="162" t="s">
        <v>135</v>
      </c>
      <c r="E189" s="163" t="s">
        <v>390</v>
      </c>
      <c r="F189" s="164" t="s">
        <v>391</v>
      </c>
      <c r="G189" s="165" t="s">
        <v>138</v>
      </c>
      <c r="H189" s="166">
        <v>67.099999999999994</v>
      </c>
      <c r="I189" s="167"/>
      <c r="J189" s="168">
        <f>ROUND(I189*H189,0)</f>
        <v>0</v>
      </c>
      <c r="K189" s="164" t="s">
        <v>139</v>
      </c>
      <c r="L189" s="33"/>
      <c r="M189" s="169" t="s">
        <v>1</v>
      </c>
      <c r="N189" s="170" t="s">
        <v>42</v>
      </c>
      <c r="O189" s="58"/>
      <c r="P189" s="171">
        <f>O189*H189</f>
        <v>0</v>
      </c>
      <c r="Q189" s="171">
        <v>1.5012000000000001E-3</v>
      </c>
      <c r="R189" s="171">
        <f>Q189*H189</f>
        <v>0.10073051999999999</v>
      </c>
      <c r="S189" s="171">
        <v>0</v>
      </c>
      <c r="T189" s="172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73" t="s">
        <v>220</v>
      </c>
      <c r="AT189" s="173" t="s">
        <v>135</v>
      </c>
      <c r="AU189" s="173" t="s">
        <v>85</v>
      </c>
      <c r="AY189" s="17" t="s">
        <v>132</v>
      </c>
      <c r="BE189" s="174">
        <f>IF(N189="základní",J189,0)</f>
        <v>0</v>
      </c>
      <c r="BF189" s="174">
        <f>IF(N189="snížená",J189,0)</f>
        <v>0</v>
      </c>
      <c r="BG189" s="174">
        <f>IF(N189="zákl. přenesená",J189,0)</f>
        <v>0</v>
      </c>
      <c r="BH189" s="174">
        <f>IF(N189="sníž. přenesená",J189,0)</f>
        <v>0</v>
      </c>
      <c r="BI189" s="174">
        <f>IF(N189="nulová",J189,0)</f>
        <v>0</v>
      </c>
      <c r="BJ189" s="17" t="s">
        <v>8</v>
      </c>
      <c r="BK189" s="174">
        <f>ROUND(I189*H189,0)</f>
        <v>0</v>
      </c>
      <c r="BL189" s="17" t="s">
        <v>220</v>
      </c>
      <c r="BM189" s="173" t="s">
        <v>392</v>
      </c>
    </row>
    <row r="190" spans="1:65" s="13" customFormat="1">
      <c r="B190" s="175"/>
      <c r="D190" s="176" t="s">
        <v>141</v>
      </c>
      <c r="E190" s="177" t="s">
        <v>1</v>
      </c>
      <c r="F190" s="178" t="s">
        <v>379</v>
      </c>
      <c r="H190" s="179">
        <v>39.08</v>
      </c>
      <c r="I190" s="180"/>
      <c r="L190" s="175"/>
      <c r="M190" s="181"/>
      <c r="N190" s="182"/>
      <c r="O190" s="182"/>
      <c r="P190" s="182"/>
      <c r="Q190" s="182"/>
      <c r="R190" s="182"/>
      <c r="S190" s="182"/>
      <c r="T190" s="183"/>
      <c r="AT190" s="177" t="s">
        <v>141</v>
      </c>
      <c r="AU190" s="177" t="s">
        <v>85</v>
      </c>
      <c r="AV190" s="13" t="s">
        <v>85</v>
      </c>
      <c r="AW190" s="13" t="s">
        <v>33</v>
      </c>
      <c r="AX190" s="13" t="s">
        <v>77</v>
      </c>
      <c r="AY190" s="177" t="s">
        <v>132</v>
      </c>
    </row>
    <row r="191" spans="1:65" s="14" customFormat="1">
      <c r="B191" s="184"/>
      <c r="D191" s="176" t="s">
        <v>141</v>
      </c>
      <c r="E191" s="185" t="s">
        <v>1</v>
      </c>
      <c r="F191" s="186" t="s">
        <v>332</v>
      </c>
      <c r="H191" s="187">
        <v>39.08</v>
      </c>
      <c r="I191" s="188"/>
      <c r="L191" s="184"/>
      <c r="M191" s="189"/>
      <c r="N191" s="190"/>
      <c r="O191" s="190"/>
      <c r="P191" s="190"/>
      <c r="Q191" s="190"/>
      <c r="R191" s="190"/>
      <c r="S191" s="190"/>
      <c r="T191" s="191"/>
      <c r="AT191" s="185" t="s">
        <v>141</v>
      </c>
      <c r="AU191" s="185" t="s">
        <v>85</v>
      </c>
      <c r="AV191" s="14" t="s">
        <v>88</v>
      </c>
      <c r="AW191" s="14" t="s">
        <v>33</v>
      </c>
      <c r="AX191" s="14" t="s">
        <v>77</v>
      </c>
      <c r="AY191" s="185" t="s">
        <v>132</v>
      </c>
    </row>
    <row r="192" spans="1:65" s="13" customFormat="1">
      <c r="B192" s="175"/>
      <c r="D192" s="176" t="s">
        <v>141</v>
      </c>
      <c r="E192" s="177" t="s">
        <v>1</v>
      </c>
      <c r="F192" s="178" t="s">
        <v>381</v>
      </c>
      <c r="H192" s="179">
        <v>28.02</v>
      </c>
      <c r="I192" s="180"/>
      <c r="L192" s="175"/>
      <c r="M192" s="181"/>
      <c r="N192" s="182"/>
      <c r="O192" s="182"/>
      <c r="P192" s="182"/>
      <c r="Q192" s="182"/>
      <c r="R192" s="182"/>
      <c r="S192" s="182"/>
      <c r="T192" s="183"/>
      <c r="AT192" s="177" t="s">
        <v>141</v>
      </c>
      <c r="AU192" s="177" t="s">
        <v>85</v>
      </c>
      <c r="AV192" s="13" t="s">
        <v>85</v>
      </c>
      <c r="AW192" s="13" t="s">
        <v>33</v>
      </c>
      <c r="AX192" s="13" t="s">
        <v>77</v>
      </c>
      <c r="AY192" s="177" t="s">
        <v>132</v>
      </c>
    </row>
    <row r="193" spans="1:65" s="14" customFormat="1">
      <c r="B193" s="184"/>
      <c r="D193" s="176" t="s">
        <v>141</v>
      </c>
      <c r="E193" s="185" t="s">
        <v>1</v>
      </c>
      <c r="F193" s="186" t="s">
        <v>335</v>
      </c>
      <c r="H193" s="187">
        <v>28.02</v>
      </c>
      <c r="I193" s="188"/>
      <c r="L193" s="184"/>
      <c r="M193" s="189"/>
      <c r="N193" s="190"/>
      <c r="O193" s="190"/>
      <c r="P193" s="190"/>
      <c r="Q193" s="190"/>
      <c r="R193" s="190"/>
      <c r="S193" s="190"/>
      <c r="T193" s="191"/>
      <c r="AT193" s="185" t="s">
        <v>141</v>
      </c>
      <c r="AU193" s="185" t="s">
        <v>85</v>
      </c>
      <c r="AV193" s="14" t="s">
        <v>88</v>
      </c>
      <c r="AW193" s="14" t="s">
        <v>33</v>
      </c>
      <c r="AX193" s="14" t="s">
        <v>77</v>
      </c>
      <c r="AY193" s="185" t="s">
        <v>132</v>
      </c>
    </row>
    <row r="194" spans="1:65" s="15" customFormat="1">
      <c r="B194" s="205"/>
      <c r="D194" s="176" t="s">
        <v>141</v>
      </c>
      <c r="E194" s="206" t="s">
        <v>1</v>
      </c>
      <c r="F194" s="207" t="s">
        <v>336</v>
      </c>
      <c r="H194" s="208">
        <v>67.099999999999994</v>
      </c>
      <c r="I194" s="209"/>
      <c r="L194" s="205"/>
      <c r="M194" s="210"/>
      <c r="N194" s="211"/>
      <c r="O194" s="211"/>
      <c r="P194" s="211"/>
      <c r="Q194" s="211"/>
      <c r="R194" s="211"/>
      <c r="S194" s="211"/>
      <c r="T194" s="212"/>
      <c r="AT194" s="206" t="s">
        <v>141</v>
      </c>
      <c r="AU194" s="206" t="s">
        <v>85</v>
      </c>
      <c r="AV194" s="15" t="s">
        <v>91</v>
      </c>
      <c r="AW194" s="15" t="s">
        <v>33</v>
      </c>
      <c r="AX194" s="15" t="s">
        <v>8</v>
      </c>
      <c r="AY194" s="206" t="s">
        <v>132</v>
      </c>
    </row>
    <row r="195" spans="1:65" s="2" customFormat="1" ht="24" customHeight="1">
      <c r="A195" s="32"/>
      <c r="B195" s="161"/>
      <c r="C195" s="162" t="s">
        <v>225</v>
      </c>
      <c r="D195" s="162" t="s">
        <v>135</v>
      </c>
      <c r="E195" s="163" t="s">
        <v>393</v>
      </c>
      <c r="F195" s="164" t="s">
        <v>394</v>
      </c>
      <c r="G195" s="165" t="s">
        <v>138</v>
      </c>
      <c r="H195" s="166">
        <v>74.8</v>
      </c>
      <c r="I195" s="167"/>
      <c r="J195" s="168">
        <f>ROUND(I195*H195,0)</f>
        <v>0</v>
      </c>
      <c r="K195" s="164" t="s">
        <v>139</v>
      </c>
      <c r="L195" s="33"/>
      <c r="M195" s="169" t="s">
        <v>1</v>
      </c>
      <c r="N195" s="170" t="s">
        <v>42</v>
      </c>
      <c r="O195" s="58"/>
      <c r="P195" s="171">
        <f>O195*H195</f>
        <v>0</v>
      </c>
      <c r="Q195" s="171">
        <v>3.7800000000000003E-4</v>
      </c>
      <c r="R195" s="171">
        <f>Q195*H195</f>
        <v>2.8274400000000002E-2</v>
      </c>
      <c r="S195" s="171">
        <v>0</v>
      </c>
      <c r="T195" s="172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73" t="s">
        <v>220</v>
      </c>
      <c r="AT195" s="173" t="s">
        <v>135</v>
      </c>
      <c r="AU195" s="173" t="s">
        <v>85</v>
      </c>
      <c r="AY195" s="17" t="s">
        <v>132</v>
      </c>
      <c r="BE195" s="174">
        <f>IF(N195="základní",J195,0)</f>
        <v>0</v>
      </c>
      <c r="BF195" s="174">
        <f>IF(N195="snížená",J195,0)</f>
        <v>0</v>
      </c>
      <c r="BG195" s="174">
        <f>IF(N195="zákl. přenesená",J195,0)</f>
        <v>0</v>
      </c>
      <c r="BH195" s="174">
        <f>IF(N195="sníž. přenesená",J195,0)</f>
        <v>0</v>
      </c>
      <c r="BI195" s="174">
        <f>IF(N195="nulová",J195,0)</f>
        <v>0</v>
      </c>
      <c r="BJ195" s="17" t="s">
        <v>8</v>
      </c>
      <c r="BK195" s="174">
        <f>ROUND(I195*H195,0)</f>
        <v>0</v>
      </c>
      <c r="BL195" s="17" t="s">
        <v>220</v>
      </c>
      <c r="BM195" s="173" t="s">
        <v>395</v>
      </c>
    </row>
    <row r="196" spans="1:65" s="13" customFormat="1">
      <c r="B196" s="175"/>
      <c r="D196" s="176" t="s">
        <v>141</v>
      </c>
      <c r="E196" s="177" t="s">
        <v>1</v>
      </c>
      <c r="F196" s="178" t="s">
        <v>396</v>
      </c>
      <c r="H196" s="179">
        <v>74.8</v>
      </c>
      <c r="I196" s="180"/>
      <c r="L196" s="175"/>
      <c r="M196" s="181"/>
      <c r="N196" s="182"/>
      <c r="O196" s="182"/>
      <c r="P196" s="182"/>
      <c r="Q196" s="182"/>
      <c r="R196" s="182"/>
      <c r="S196" s="182"/>
      <c r="T196" s="183"/>
      <c r="AT196" s="177" t="s">
        <v>141</v>
      </c>
      <c r="AU196" s="177" t="s">
        <v>85</v>
      </c>
      <c r="AV196" s="13" t="s">
        <v>85</v>
      </c>
      <c r="AW196" s="13" t="s">
        <v>33</v>
      </c>
      <c r="AX196" s="13" t="s">
        <v>77</v>
      </c>
      <c r="AY196" s="177" t="s">
        <v>132</v>
      </c>
    </row>
    <row r="197" spans="1:65" s="14" customFormat="1">
      <c r="B197" s="184"/>
      <c r="D197" s="176" t="s">
        <v>141</v>
      </c>
      <c r="E197" s="185" t="s">
        <v>1</v>
      </c>
      <c r="F197" s="186" t="s">
        <v>335</v>
      </c>
      <c r="H197" s="187">
        <v>74.8</v>
      </c>
      <c r="I197" s="188"/>
      <c r="L197" s="184"/>
      <c r="M197" s="189"/>
      <c r="N197" s="190"/>
      <c r="O197" s="190"/>
      <c r="P197" s="190"/>
      <c r="Q197" s="190"/>
      <c r="R197" s="190"/>
      <c r="S197" s="190"/>
      <c r="T197" s="191"/>
      <c r="AT197" s="185" t="s">
        <v>141</v>
      </c>
      <c r="AU197" s="185" t="s">
        <v>85</v>
      </c>
      <c r="AV197" s="14" t="s">
        <v>88</v>
      </c>
      <c r="AW197" s="14" t="s">
        <v>33</v>
      </c>
      <c r="AX197" s="14" t="s">
        <v>77</v>
      </c>
      <c r="AY197" s="185" t="s">
        <v>132</v>
      </c>
    </row>
    <row r="198" spans="1:65" s="15" customFormat="1">
      <c r="B198" s="205"/>
      <c r="D198" s="176" t="s">
        <v>141</v>
      </c>
      <c r="E198" s="206" t="s">
        <v>1</v>
      </c>
      <c r="F198" s="207" t="s">
        <v>336</v>
      </c>
      <c r="H198" s="208">
        <v>74.8</v>
      </c>
      <c r="I198" s="209"/>
      <c r="L198" s="205"/>
      <c r="M198" s="210"/>
      <c r="N198" s="211"/>
      <c r="O198" s="211"/>
      <c r="P198" s="211"/>
      <c r="Q198" s="211"/>
      <c r="R198" s="211"/>
      <c r="S198" s="211"/>
      <c r="T198" s="212"/>
      <c r="AT198" s="206" t="s">
        <v>141</v>
      </c>
      <c r="AU198" s="206" t="s">
        <v>85</v>
      </c>
      <c r="AV198" s="15" t="s">
        <v>91</v>
      </c>
      <c r="AW198" s="15" t="s">
        <v>33</v>
      </c>
      <c r="AX198" s="15" t="s">
        <v>8</v>
      </c>
      <c r="AY198" s="206" t="s">
        <v>132</v>
      </c>
    </row>
    <row r="199" spans="1:65" s="2" customFormat="1" ht="24" customHeight="1">
      <c r="A199" s="32"/>
      <c r="B199" s="161"/>
      <c r="C199" s="162" t="s">
        <v>231</v>
      </c>
      <c r="D199" s="162" t="s">
        <v>135</v>
      </c>
      <c r="E199" s="163" t="s">
        <v>397</v>
      </c>
      <c r="F199" s="164" t="s">
        <v>398</v>
      </c>
      <c r="G199" s="165" t="s">
        <v>153</v>
      </c>
      <c r="H199" s="166">
        <v>1312.5</v>
      </c>
      <c r="I199" s="167"/>
      <c r="J199" s="168">
        <f>ROUND(I199*H199,0)</f>
        <v>0</v>
      </c>
      <c r="K199" s="164" t="s">
        <v>139</v>
      </c>
      <c r="L199" s="33"/>
      <c r="M199" s="169" t="s">
        <v>1</v>
      </c>
      <c r="N199" s="170" t="s">
        <v>42</v>
      </c>
      <c r="O199" s="58"/>
      <c r="P199" s="171">
        <f>O199*H199</f>
        <v>0</v>
      </c>
      <c r="Q199" s="171">
        <v>0</v>
      </c>
      <c r="R199" s="171">
        <f>Q199*H199</f>
        <v>0</v>
      </c>
      <c r="S199" s="171">
        <v>0</v>
      </c>
      <c r="T199" s="172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73" t="s">
        <v>220</v>
      </c>
      <c r="AT199" s="173" t="s">
        <v>135</v>
      </c>
      <c r="AU199" s="173" t="s">
        <v>85</v>
      </c>
      <c r="AY199" s="17" t="s">
        <v>132</v>
      </c>
      <c r="BE199" s="174">
        <f>IF(N199="základní",J199,0)</f>
        <v>0</v>
      </c>
      <c r="BF199" s="174">
        <f>IF(N199="snížená",J199,0)</f>
        <v>0</v>
      </c>
      <c r="BG199" s="174">
        <f>IF(N199="zákl. přenesená",J199,0)</f>
        <v>0</v>
      </c>
      <c r="BH199" s="174">
        <f>IF(N199="sníž. přenesená",J199,0)</f>
        <v>0</v>
      </c>
      <c r="BI199" s="174">
        <f>IF(N199="nulová",J199,0)</f>
        <v>0</v>
      </c>
      <c r="BJ199" s="17" t="s">
        <v>8</v>
      </c>
      <c r="BK199" s="174">
        <f>ROUND(I199*H199,0)</f>
        <v>0</v>
      </c>
      <c r="BL199" s="17" t="s">
        <v>220</v>
      </c>
      <c r="BM199" s="173" t="s">
        <v>399</v>
      </c>
    </row>
    <row r="200" spans="1:65" s="13" customFormat="1">
      <c r="B200" s="175"/>
      <c r="D200" s="176" t="s">
        <v>141</v>
      </c>
      <c r="E200" s="177" t="s">
        <v>1</v>
      </c>
      <c r="F200" s="178" t="s">
        <v>314</v>
      </c>
      <c r="H200" s="179">
        <v>1312.5</v>
      </c>
      <c r="I200" s="180"/>
      <c r="L200" s="175"/>
      <c r="M200" s="181"/>
      <c r="N200" s="182"/>
      <c r="O200" s="182"/>
      <c r="P200" s="182"/>
      <c r="Q200" s="182"/>
      <c r="R200" s="182"/>
      <c r="S200" s="182"/>
      <c r="T200" s="183"/>
      <c r="AT200" s="177" t="s">
        <v>141</v>
      </c>
      <c r="AU200" s="177" t="s">
        <v>85</v>
      </c>
      <c r="AV200" s="13" t="s">
        <v>85</v>
      </c>
      <c r="AW200" s="13" t="s">
        <v>33</v>
      </c>
      <c r="AX200" s="13" t="s">
        <v>8</v>
      </c>
      <c r="AY200" s="177" t="s">
        <v>132</v>
      </c>
    </row>
    <row r="201" spans="1:65" s="2" customFormat="1" ht="24" customHeight="1">
      <c r="A201" s="32"/>
      <c r="B201" s="161"/>
      <c r="C201" s="192" t="s">
        <v>237</v>
      </c>
      <c r="D201" s="192" t="s">
        <v>226</v>
      </c>
      <c r="E201" s="193" t="s">
        <v>400</v>
      </c>
      <c r="F201" s="194" t="s">
        <v>401</v>
      </c>
      <c r="G201" s="195" t="s">
        <v>153</v>
      </c>
      <c r="H201" s="196">
        <v>1443.75</v>
      </c>
      <c r="I201" s="197"/>
      <c r="J201" s="198">
        <f>ROUND(I201*H201,0)</f>
        <v>0</v>
      </c>
      <c r="K201" s="194" t="s">
        <v>139</v>
      </c>
      <c r="L201" s="199"/>
      <c r="M201" s="200" t="s">
        <v>1</v>
      </c>
      <c r="N201" s="201" t="s">
        <v>42</v>
      </c>
      <c r="O201" s="58"/>
      <c r="P201" s="171">
        <f>O201*H201</f>
        <v>0</v>
      </c>
      <c r="Q201" s="171">
        <v>2.9999999999999997E-4</v>
      </c>
      <c r="R201" s="171">
        <f>Q201*H201</f>
        <v>0.43312499999999998</v>
      </c>
      <c r="S201" s="171">
        <v>0</v>
      </c>
      <c r="T201" s="172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73" t="s">
        <v>229</v>
      </c>
      <c r="AT201" s="173" t="s">
        <v>226</v>
      </c>
      <c r="AU201" s="173" t="s">
        <v>85</v>
      </c>
      <c r="AY201" s="17" t="s">
        <v>132</v>
      </c>
      <c r="BE201" s="174">
        <f>IF(N201="základní",J201,0)</f>
        <v>0</v>
      </c>
      <c r="BF201" s="174">
        <f>IF(N201="snížená",J201,0)</f>
        <v>0</v>
      </c>
      <c r="BG201" s="174">
        <f>IF(N201="zákl. přenesená",J201,0)</f>
        <v>0</v>
      </c>
      <c r="BH201" s="174">
        <f>IF(N201="sníž. přenesená",J201,0)</f>
        <v>0</v>
      </c>
      <c r="BI201" s="174">
        <f>IF(N201="nulová",J201,0)</f>
        <v>0</v>
      </c>
      <c r="BJ201" s="17" t="s">
        <v>8</v>
      </c>
      <c r="BK201" s="174">
        <f>ROUND(I201*H201,0)</f>
        <v>0</v>
      </c>
      <c r="BL201" s="17" t="s">
        <v>220</v>
      </c>
      <c r="BM201" s="173" t="s">
        <v>402</v>
      </c>
    </row>
    <row r="202" spans="1:65" s="13" customFormat="1">
      <c r="B202" s="175"/>
      <c r="D202" s="176" t="s">
        <v>141</v>
      </c>
      <c r="E202" s="177" t="s">
        <v>1</v>
      </c>
      <c r="F202" s="178" t="s">
        <v>403</v>
      </c>
      <c r="H202" s="179">
        <v>1443.75</v>
      </c>
      <c r="I202" s="180"/>
      <c r="L202" s="175"/>
      <c r="M202" s="181"/>
      <c r="N202" s="182"/>
      <c r="O202" s="182"/>
      <c r="P202" s="182"/>
      <c r="Q202" s="182"/>
      <c r="R202" s="182"/>
      <c r="S202" s="182"/>
      <c r="T202" s="183"/>
      <c r="AT202" s="177" t="s">
        <v>141</v>
      </c>
      <c r="AU202" s="177" t="s">
        <v>85</v>
      </c>
      <c r="AV202" s="13" t="s">
        <v>85</v>
      </c>
      <c r="AW202" s="13" t="s">
        <v>33</v>
      </c>
      <c r="AX202" s="13" t="s">
        <v>8</v>
      </c>
      <c r="AY202" s="177" t="s">
        <v>132</v>
      </c>
    </row>
    <row r="203" spans="1:65" s="2" customFormat="1" ht="24" customHeight="1">
      <c r="A203" s="32"/>
      <c r="B203" s="161"/>
      <c r="C203" s="162" t="s">
        <v>241</v>
      </c>
      <c r="D203" s="162" t="s">
        <v>135</v>
      </c>
      <c r="E203" s="163" t="s">
        <v>404</v>
      </c>
      <c r="F203" s="164" t="s">
        <v>405</v>
      </c>
      <c r="G203" s="165" t="s">
        <v>196</v>
      </c>
      <c r="H203" s="166">
        <v>3.9830000000000001</v>
      </c>
      <c r="I203" s="167"/>
      <c r="J203" s="168">
        <f>ROUND(I203*H203,0)</f>
        <v>0</v>
      </c>
      <c r="K203" s="164" t="s">
        <v>139</v>
      </c>
      <c r="L203" s="33"/>
      <c r="M203" s="169" t="s">
        <v>1</v>
      </c>
      <c r="N203" s="170" t="s">
        <v>42</v>
      </c>
      <c r="O203" s="58"/>
      <c r="P203" s="171">
        <f>O203*H203</f>
        <v>0</v>
      </c>
      <c r="Q203" s="171">
        <v>0</v>
      </c>
      <c r="R203" s="171">
        <f>Q203*H203</f>
        <v>0</v>
      </c>
      <c r="S203" s="171">
        <v>0</v>
      </c>
      <c r="T203" s="172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73" t="s">
        <v>220</v>
      </c>
      <c r="AT203" s="173" t="s">
        <v>135</v>
      </c>
      <c r="AU203" s="173" t="s">
        <v>85</v>
      </c>
      <c r="AY203" s="17" t="s">
        <v>132</v>
      </c>
      <c r="BE203" s="174">
        <f>IF(N203="základní",J203,0)</f>
        <v>0</v>
      </c>
      <c r="BF203" s="174">
        <f>IF(N203="snížená",J203,0)</f>
        <v>0</v>
      </c>
      <c r="BG203" s="174">
        <f>IF(N203="zákl. přenesená",J203,0)</f>
        <v>0</v>
      </c>
      <c r="BH203" s="174">
        <f>IF(N203="sníž. přenesená",J203,0)</f>
        <v>0</v>
      </c>
      <c r="BI203" s="174">
        <f>IF(N203="nulová",J203,0)</f>
        <v>0</v>
      </c>
      <c r="BJ203" s="17" t="s">
        <v>8</v>
      </c>
      <c r="BK203" s="174">
        <f>ROUND(I203*H203,0)</f>
        <v>0</v>
      </c>
      <c r="BL203" s="17" t="s">
        <v>220</v>
      </c>
      <c r="BM203" s="173" t="s">
        <v>406</v>
      </c>
    </row>
    <row r="204" spans="1:65" s="12" customFormat="1" ht="22.9" customHeight="1">
      <c r="B204" s="148"/>
      <c r="D204" s="149" t="s">
        <v>76</v>
      </c>
      <c r="E204" s="159" t="s">
        <v>407</v>
      </c>
      <c r="F204" s="159" t="s">
        <v>408</v>
      </c>
      <c r="I204" s="151"/>
      <c r="J204" s="160">
        <f>BK204</f>
        <v>0</v>
      </c>
      <c r="L204" s="148"/>
      <c r="M204" s="153"/>
      <c r="N204" s="154"/>
      <c r="O204" s="154"/>
      <c r="P204" s="155">
        <f>SUM(P205:P226)</f>
        <v>0</v>
      </c>
      <c r="Q204" s="154"/>
      <c r="R204" s="155">
        <f>SUM(R205:R226)</f>
        <v>8.6337896619999999</v>
      </c>
      <c r="S204" s="154"/>
      <c r="T204" s="156">
        <f>SUM(T205:T226)</f>
        <v>0</v>
      </c>
      <c r="AR204" s="149" t="s">
        <v>85</v>
      </c>
      <c r="AT204" s="157" t="s">
        <v>76</v>
      </c>
      <c r="AU204" s="157" t="s">
        <v>8</v>
      </c>
      <c r="AY204" s="149" t="s">
        <v>132</v>
      </c>
      <c r="BK204" s="158">
        <f>SUM(BK205:BK226)</f>
        <v>0</v>
      </c>
    </row>
    <row r="205" spans="1:65" s="2" customFormat="1" ht="24" customHeight="1">
      <c r="A205" s="32"/>
      <c r="B205" s="161"/>
      <c r="C205" s="162" t="s">
        <v>7</v>
      </c>
      <c r="D205" s="162" t="s">
        <v>135</v>
      </c>
      <c r="E205" s="163" t="s">
        <v>409</v>
      </c>
      <c r="F205" s="164" t="s">
        <v>410</v>
      </c>
      <c r="G205" s="165" t="s">
        <v>153</v>
      </c>
      <c r="H205" s="166">
        <v>2438.5320000000002</v>
      </c>
      <c r="I205" s="167"/>
      <c r="J205" s="168">
        <f>ROUND(I205*H205,0)</f>
        <v>0</v>
      </c>
      <c r="K205" s="164" t="s">
        <v>139</v>
      </c>
      <c r="L205" s="33"/>
      <c r="M205" s="169" t="s">
        <v>1</v>
      </c>
      <c r="N205" s="170" t="s">
        <v>42</v>
      </c>
      <c r="O205" s="58"/>
      <c r="P205" s="171">
        <f>O205*H205</f>
        <v>0</v>
      </c>
      <c r="Q205" s="171">
        <v>1.21E-4</v>
      </c>
      <c r="R205" s="171">
        <f>Q205*H205</f>
        <v>0.29506237200000002</v>
      </c>
      <c r="S205" s="171">
        <v>0</v>
      </c>
      <c r="T205" s="172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73" t="s">
        <v>220</v>
      </c>
      <c r="AT205" s="173" t="s">
        <v>135</v>
      </c>
      <c r="AU205" s="173" t="s">
        <v>85</v>
      </c>
      <c r="AY205" s="17" t="s">
        <v>132</v>
      </c>
      <c r="BE205" s="174">
        <f>IF(N205="základní",J205,0)</f>
        <v>0</v>
      </c>
      <c r="BF205" s="174">
        <f>IF(N205="snížená",J205,0)</f>
        <v>0</v>
      </c>
      <c r="BG205" s="174">
        <f>IF(N205="zákl. přenesená",J205,0)</f>
        <v>0</v>
      </c>
      <c r="BH205" s="174">
        <f>IF(N205="sníž. přenesená",J205,0)</f>
        <v>0</v>
      </c>
      <c r="BI205" s="174">
        <f>IF(N205="nulová",J205,0)</f>
        <v>0</v>
      </c>
      <c r="BJ205" s="17" t="s">
        <v>8</v>
      </c>
      <c r="BK205" s="174">
        <f>ROUND(I205*H205,0)</f>
        <v>0</v>
      </c>
      <c r="BL205" s="17" t="s">
        <v>220</v>
      </c>
      <c r="BM205" s="173" t="s">
        <v>411</v>
      </c>
    </row>
    <row r="206" spans="1:65" s="13" customFormat="1">
      <c r="B206" s="175"/>
      <c r="D206" s="176" t="s">
        <v>141</v>
      </c>
      <c r="E206" s="177" t="s">
        <v>1</v>
      </c>
      <c r="F206" s="178" t="s">
        <v>363</v>
      </c>
      <c r="H206" s="179">
        <v>709.30200000000002</v>
      </c>
      <c r="I206" s="180"/>
      <c r="L206" s="175"/>
      <c r="M206" s="181"/>
      <c r="N206" s="182"/>
      <c r="O206" s="182"/>
      <c r="P206" s="182"/>
      <c r="Q206" s="182"/>
      <c r="R206" s="182"/>
      <c r="S206" s="182"/>
      <c r="T206" s="183"/>
      <c r="AT206" s="177" t="s">
        <v>141</v>
      </c>
      <c r="AU206" s="177" t="s">
        <v>85</v>
      </c>
      <c r="AV206" s="13" t="s">
        <v>85</v>
      </c>
      <c r="AW206" s="13" t="s">
        <v>33</v>
      </c>
      <c r="AX206" s="13" t="s">
        <v>77</v>
      </c>
      <c r="AY206" s="177" t="s">
        <v>132</v>
      </c>
    </row>
    <row r="207" spans="1:65" s="14" customFormat="1">
      <c r="B207" s="184"/>
      <c r="D207" s="176" t="s">
        <v>141</v>
      </c>
      <c r="E207" s="185" t="s">
        <v>1</v>
      </c>
      <c r="F207" s="186" t="s">
        <v>332</v>
      </c>
      <c r="H207" s="187">
        <v>709.30200000000002</v>
      </c>
      <c r="I207" s="188"/>
      <c r="L207" s="184"/>
      <c r="M207" s="189"/>
      <c r="N207" s="190"/>
      <c r="O207" s="190"/>
      <c r="P207" s="190"/>
      <c r="Q207" s="190"/>
      <c r="R207" s="190"/>
      <c r="S207" s="190"/>
      <c r="T207" s="191"/>
      <c r="AT207" s="185" t="s">
        <v>141</v>
      </c>
      <c r="AU207" s="185" t="s">
        <v>85</v>
      </c>
      <c r="AV207" s="14" t="s">
        <v>88</v>
      </c>
      <c r="AW207" s="14" t="s">
        <v>33</v>
      </c>
      <c r="AX207" s="14" t="s">
        <v>77</v>
      </c>
      <c r="AY207" s="185" t="s">
        <v>132</v>
      </c>
    </row>
    <row r="208" spans="1:65" s="13" customFormat="1">
      <c r="B208" s="175"/>
      <c r="D208" s="176" t="s">
        <v>141</v>
      </c>
      <c r="E208" s="177" t="s">
        <v>1</v>
      </c>
      <c r="F208" s="178" t="s">
        <v>365</v>
      </c>
      <c r="H208" s="179">
        <v>509.964</v>
      </c>
      <c r="I208" s="180"/>
      <c r="L208" s="175"/>
      <c r="M208" s="181"/>
      <c r="N208" s="182"/>
      <c r="O208" s="182"/>
      <c r="P208" s="182"/>
      <c r="Q208" s="182"/>
      <c r="R208" s="182"/>
      <c r="S208" s="182"/>
      <c r="T208" s="183"/>
      <c r="AT208" s="177" t="s">
        <v>141</v>
      </c>
      <c r="AU208" s="177" t="s">
        <v>85</v>
      </c>
      <c r="AV208" s="13" t="s">
        <v>85</v>
      </c>
      <c r="AW208" s="13" t="s">
        <v>33</v>
      </c>
      <c r="AX208" s="13" t="s">
        <v>77</v>
      </c>
      <c r="AY208" s="177" t="s">
        <v>132</v>
      </c>
    </row>
    <row r="209" spans="1:65" s="14" customFormat="1">
      <c r="B209" s="184"/>
      <c r="D209" s="176" t="s">
        <v>141</v>
      </c>
      <c r="E209" s="185" t="s">
        <v>1</v>
      </c>
      <c r="F209" s="186" t="s">
        <v>335</v>
      </c>
      <c r="H209" s="187">
        <v>509.964</v>
      </c>
      <c r="I209" s="188"/>
      <c r="L209" s="184"/>
      <c r="M209" s="189"/>
      <c r="N209" s="190"/>
      <c r="O209" s="190"/>
      <c r="P209" s="190"/>
      <c r="Q209" s="190"/>
      <c r="R209" s="190"/>
      <c r="S209" s="190"/>
      <c r="T209" s="191"/>
      <c r="AT209" s="185" t="s">
        <v>141</v>
      </c>
      <c r="AU209" s="185" t="s">
        <v>85</v>
      </c>
      <c r="AV209" s="14" t="s">
        <v>88</v>
      </c>
      <c r="AW209" s="14" t="s">
        <v>33</v>
      </c>
      <c r="AX209" s="14" t="s">
        <v>77</v>
      </c>
      <c r="AY209" s="185" t="s">
        <v>132</v>
      </c>
    </row>
    <row r="210" spans="1:65" s="15" customFormat="1">
      <c r="B210" s="205"/>
      <c r="D210" s="176" t="s">
        <v>141</v>
      </c>
      <c r="E210" s="206" t="s">
        <v>317</v>
      </c>
      <c r="F210" s="207" t="s">
        <v>336</v>
      </c>
      <c r="H210" s="208">
        <v>1219.2660000000001</v>
      </c>
      <c r="I210" s="209"/>
      <c r="L210" s="205"/>
      <c r="M210" s="210"/>
      <c r="N210" s="211"/>
      <c r="O210" s="211"/>
      <c r="P210" s="211"/>
      <c r="Q210" s="211"/>
      <c r="R210" s="211"/>
      <c r="S210" s="211"/>
      <c r="T210" s="212"/>
      <c r="AT210" s="206" t="s">
        <v>141</v>
      </c>
      <c r="AU210" s="206" t="s">
        <v>85</v>
      </c>
      <c r="AV210" s="15" t="s">
        <v>91</v>
      </c>
      <c r="AW210" s="15" t="s">
        <v>33</v>
      </c>
      <c r="AX210" s="15" t="s">
        <v>77</v>
      </c>
      <c r="AY210" s="206" t="s">
        <v>132</v>
      </c>
    </row>
    <row r="211" spans="1:65" s="13" customFormat="1">
      <c r="B211" s="175"/>
      <c r="D211" s="176" t="s">
        <v>141</v>
      </c>
      <c r="E211" s="177" t="s">
        <v>1</v>
      </c>
      <c r="F211" s="178" t="s">
        <v>412</v>
      </c>
      <c r="H211" s="179">
        <v>2438.5320000000002</v>
      </c>
      <c r="I211" s="180"/>
      <c r="L211" s="175"/>
      <c r="M211" s="181"/>
      <c r="N211" s="182"/>
      <c r="O211" s="182"/>
      <c r="P211" s="182"/>
      <c r="Q211" s="182"/>
      <c r="R211" s="182"/>
      <c r="S211" s="182"/>
      <c r="T211" s="183"/>
      <c r="AT211" s="177" t="s">
        <v>141</v>
      </c>
      <c r="AU211" s="177" t="s">
        <v>85</v>
      </c>
      <c r="AV211" s="13" t="s">
        <v>85</v>
      </c>
      <c r="AW211" s="13" t="s">
        <v>33</v>
      </c>
      <c r="AX211" s="13" t="s">
        <v>77</v>
      </c>
      <c r="AY211" s="177" t="s">
        <v>132</v>
      </c>
    </row>
    <row r="212" spans="1:65" s="14" customFormat="1">
      <c r="B212" s="184"/>
      <c r="D212" s="176" t="s">
        <v>141</v>
      </c>
      <c r="E212" s="185" t="s">
        <v>1</v>
      </c>
      <c r="F212" s="186" t="s">
        <v>148</v>
      </c>
      <c r="H212" s="187">
        <v>2438.5320000000002</v>
      </c>
      <c r="I212" s="188"/>
      <c r="L212" s="184"/>
      <c r="M212" s="189"/>
      <c r="N212" s="190"/>
      <c r="O212" s="190"/>
      <c r="P212" s="190"/>
      <c r="Q212" s="190"/>
      <c r="R212" s="190"/>
      <c r="S212" s="190"/>
      <c r="T212" s="191"/>
      <c r="AT212" s="185" t="s">
        <v>141</v>
      </c>
      <c r="AU212" s="185" t="s">
        <v>85</v>
      </c>
      <c r="AV212" s="14" t="s">
        <v>88</v>
      </c>
      <c r="AW212" s="14" t="s">
        <v>33</v>
      </c>
      <c r="AX212" s="14" t="s">
        <v>8</v>
      </c>
      <c r="AY212" s="185" t="s">
        <v>132</v>
      </c>
    </row>
    <row r="213" spans="1:65" s="2" customFormat="1" ht="24" customHeight="1">
      <c r="A213" s="32"/>
      <c r="B213" s="161"/>
      <c r="C213" s="192" t="s">
        <v>250</v>
      </c>
      <c r="D213" s="192" t="s">
        <v>226</v>
      </c>
      <c r="E213" s="193" t="s">
        <v>413</v>
      </c>
      <c r="F213" s="194" t="s">
        <v>414</v>
      </c>
      <c r="G213" s="195" t="s">
        <v>153</v>
      </c>
      <c r="H213" s="196">
        <v>1243.6510000000001</v>
      </c>
      <c r="I213" s="197"/>
      <c r="J213" s="198">
        <f>ROUND(I213*H213,0)</f>
        <v>0</v>
      </c>
      <c r="K213" s="194" t="s">
        <v>139</v>
      </c>
      <c r="L213" s="199"/>
      <c r="M213" s="200" t="s">
        <v>1</v>
      </c>
      <c r="N213" s="201" t="s">
        <v>42</v>
      </c>
      <c r="O213" s="58"/>
      <c r="P213" s="171">
        <f>O213*H213</f>
        <v>0</v>
      </c>
      <c r="Q213" s="171">
        <v>3.0000000000000001E-3</v>
      </c>
      <c r="R213" s="171">
        <f>Q213*H213</f>
        <v>3.7309530000000004</v>
      </c>
      <c r="S213" s="171">
        <v>0</v>
      </c>
      <c r="T213" s="172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73" t="s">
        <v>229</v>
      </c>
      <c r="AT213" s="173" t="s">
        <v>226</v>
      </c>
      <c r="AU213" s="173" t="s">
        <v>85</v>
      </c>
      <c r="AY213" s="17" t="s">
        <v>132</v>
      </c>
      <c r="BE213" s="174">
        <f>IF(N213="základní",J213,0)</f>
        <v>0</v>
      </c>
      <c r="BF213" s="174">
        <f>IF(N213="snížená",J213,0)</f>
        <v>0</v>
      </c>
      <c r="BG213" s="174">
        <f>IF(N213="zákl. přenesená",J213,0)</f>
        <v>0</v>
      </c>
      <c r="BH213" s="174">
        <f>IF(N213="sníž. přenesená",J213,0)</f>
        <v>0</v>
      </c>
      <c r="BI213" s="174">
        <f>IF(N213="nulová",J213,0)</f>
        <v>0</v>
      </c>
      <c r="BJ213" s="17" t="s">
        <v>8</v>
      </c>
      <c r="BK213" s="174">
        <f>ROUND(I213*H213,0)</f>
        <v>0</v>
      </c>
      <c r="BL213" s="17" t="s">
        <v>220</v>
      </c>
      <c r="BM213" s="173" t="s">
        <v>415</v>
      </c>
    </row>
    <row r="214" spans="1:65" s="13" customFormat="1">
      <c r="B214" s="175"/>
      <c r="D214" s="176" t="s">
        <v>141</v>
      </c>
      <c r="E214" s="177" t="s">
        <v>1</v>
      </c>
      <c r="F214" s="178" t="s">
        <v>416</v>
      </c>
      <c r="H214" s="179">
        <v>1243.6510000000001</v>
      </c>
      <c r="I214" s="180"/>
      <c r="L214" s="175"/>
      <c r="M214" s="181"/>
      <c r="N214" s="182"/>
      <c r="O214" s="182"/>
      <c r="P214" s="182"/>
      <c r="Q214" s="182"/>
      <c r="R214" s="182"/>
      <c r="S214" s="182"/>
      <c r="T214" s="183"/>
      <c r="AT214" s="177" t="s">
        <v>141</v>
      </c>
      <c r="AU214" s="177" t="s">
        <v>85</v>
      </c>
      <c r="AV214" s="13" t="s">
        <v>85</v>
      </c>
      <c r="AW214" s="13" t="s">
        <v>33</v>
      </c>
      <c r="AX214" s="13" t="s">
        <v>8</v>
      </c>
      <c r="AY214" s="177" t="s">
        <v>132</v>
      </c>
    </row>
    <row r="215" spans="1:65" s="2" customFormat="1" ht="24" customHeight="1">
      <c r="A215" s="32"/>
      <c r="B215" s="161"/>
      <c r="C215" s="192" t="s">
        <v>254</v>
      </c>
      <c r="D215" s="192" t="s">
        <v>226</v>
      </c>
      <c r="E215" s="193" t="s">
        <v>417</v>
      </c>
      <c r="F215" s="194" t="s">
        <v>418</v>
      </c>
      <c r="G215" s="195" t="s">
        <v>153</v>
      </c>
      <c r="H215" s="196">
        <v>1243.6510000000001</v>
      </c>
      <c r="I215" s="197"/>
      <c r="J215" s="198">
        <f>ROUND(I215*H215,0)</f>
        <v>0</v>
      </c>
      <c r="K215" s="194" t="s">
        <v>139</v>
      </c>
      <c r="L215" s="199"/>
      <c r="M215" s="200" t="s">
        <v>1</v>
      </c>
      <c r="N215" s="201" t="s">
        <v>42</v>
      </c>
      <c r="O215" s="58"/>
      <c r="P215" s="171">
        <f>O215*H215</f>
        <v>0</v>
      </c>
      <c r="Q215" s="171">
        <v>3.5000000000000001E-3</v>
      </c>
      <c r="R215" s="171">
        <f>Q215*H215</f>
        <v>4.3527785000000003</v>
      </c>
      <c r="S215" s="171">
        <v>0</v>
      </c>
      <c r="T215" s="172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73" t="s">
        <v>229</v>
      </c>
      <c r="AT215" s="173" t="s">
        <v>226</v>
      </c>
      <c r="AU215" s="173" t="s">
        <v>85</v>
      </c>
      <c r="AY215" s="17" t="s">
        <v>132</v>
      </c>
      <c r="BE215" s="174">
        <f>IF(N215="základní",J215,0)</f>
        <v>0</v>
      </c>
      <c r="BF215" s="174">
        <f>IF(N215="snížená",J215,0)</f>
        <v>0</v>
      </c>
      <c r="BG215" s="174">
        <f>IF(N215="zákl. přenesená",J215,0)</f>
        <v>0</v>
      </c>
      <c r="BH215" s="174">
        <f>IF(N215="sníž. přenesená",J215,0)</f>
        <v>0</v>
      </c>
      <c r="BI215" s="174">
        <f>IF(N215="nulová",J215,0)</f>
        <v>0</v>
      </c>
      <c r="BJ215" s="17" t="s">
        <v>8</v>
      </c>
      <c r="BK215" s="174">
        <f>ROUND(I215*H215,0)</f>
        <v>0</v>
      </c>
      <c r="BL215" s="17" t="s">
        <v>220</v>
      </c>
      <c r="BM215" s="173" t="s">
        <v>419</v>
      </c>
    </row>
    <row r="216" spans="1:65" s="13" customFormat="1">
      <c r="B216" s="175"/>
      <c r="D216" s="176" t="s">
        <v>141</v>
      </c>
      <c r="E216" s="177" t="s">
        <v>1</v>
      </c>
      <c r="F216" s="178" t="s">
        <v>416</v>
      </c>
      <c r="H216" s="179">
        <v>1243.6510000000001</v>
      </c>
      <c r="I216" s="180"/>
      <c r="L216" s="175"/>
      <c r="M216" s="181"/>
      <c r="N216" s="182"/>
      <c r="O216" s="182"/>
      <c r="P216" s="182"/>
      <c r="Q216" s="182"/>
      <c r="R216" s="182"/>
      <c r="S216" s="182"/>
      <c r="T216" s="183"/>
      <c r="AT216" s="177" t="s">
        <v>141</v>
      </c>
      <c r="AU216" s="177" t="s">
        <v>85</v>
      </c>
      <c r="AV216" s="13" t="s">
        <v>85</v>
      </c>
      <c r="AW216" s="13" t="s">
        <v>33</v>
      </c>
      <c r="AX216" s="13" t="s">
        <v>8</v>
      </c>
      <c r="AY216" s="177" t="s">
        <v>132</v>
      </c>
    </row>
    <row r="217" spans="1:65" s="2" customFormat="1" ht="36" customHeight="1">
      <c r="A217" s="32"/>
      <c r="B217" s="161"/>
      <c r="C217" s="162" t="s">
        <v>260</v>
      </c>
      <c r="D217" s="162" t="s">
        <v>135</v>
      </c>
      <c r="E217" s="163" t="s">
        <v>420</v>
      </c>
      <c r="F217" s="164" t="s">
        <v>421</v>
      </c>
      <c r="G217" s="165" t="s">
        <v>153</v>
      </c>
      <c r="H217" s="166">
        <v>93.233999999999995</v>
      </c>
      <c r="I217" s="167"/>
      <c r="J217" s="168">
        <f>ROUND(I217*H217,0)</f>
        <v>0</v>
      </c>
      <c r="K217" s="164" t="s">
        <v>139</v>
      </c>
      <c r="L217" s="33"/>
      <c r="M217" s="169" t="s">
        <v>1</v>
      </c>
      <c r="N217" s="170" t="s">
        <v>42</v>
      </c>
      <c r="O217" s="58"/>
      <c r="P217" s="171">
        <f>O217*H217</f>
        <v>0</v>
      </c>
      <c r="Q217" s="171">
        <v>1.85E-4</v>
      </c>
      <c r="R217" s="171">
        <f>Q217*H217</f>
        <v>1.7248289999999999E-2</v>
      </c>
      <c r="S217" s="171">
        <v>0</v>
      </c>
      <c r="T217" s="172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73" t="s">
        <v>220</v>
      </c>
      <c r="AT217" s="173" t="s">
        <v>135</v>
      </c>
      <c r="AU217" s="173" t="s">
        <v>85</v>
      </c>
      <c r="AY217" s="17" t="s">
        <v>132</v>
      </c>
      <c r="BE217" s="174">
        <f>IF(N217="základní",J217,0)</f>
        <v>0</v>
      </c>
      <c r="BF217" s="174">
        <f>IF(N217="snížená",J217,0)</f>
        <v>0</v>
      </c>
      <c r="BG217" s="174">
        <f>IF(N217="zákl. přenesená",J217,0)</f>
        <v>0</v>
      </c>
      <c r="BH217" s="174">
        <f>IF(N217="sníž. přenesená",J217,0)</f>
        <v>0</v>
      </c>
      <c r="BI217" s="174">
        <f>IF(N217="nulová",J217,0)</f>
        <v>0</v>
      </c>
      <c r="BJ217" s="17" t="s">
        <v>8</v>
      </c>
      <c r="BK217" s="174">
        <f>ROUND(I217*H217,0)</f>
        <v>0</v>
      </c>
      <c r="BL217" s="17" t="s">
        <v>220</v>
      </c>
      <c r="BM217" s="173" t="s">
        <v>422</v>
      </c>
    </row>
    <row r="218" spans="1:65" s="13" customFormat="1">
      <c r="B218" s="175"/>
      <c r="D218" s="176" t="s">
        <v>141</v>
      </c>
      <c r="E218" s="177" t="s">
        <v>1</v>
      </c>
      <c r="F218" s="178" t="s">
        <v>364</v>
      </c>
      <c r="H218" s="179">
        <v>25.402000000000001</v>
      </c>
      <c r="I218" s="180"/>
      <c r="L218" s="175"/>
      <c r="M218" s="181"/>
      <c r="N218" s="182"/>
      <c r="O218" s="182"/>
      <c r="P218" s="182"/>
      <c r="Q218" s="182"/>
      <c r="R218" s="182"/>
      <c r="S218" s="182"/>
      <c r="T218" s="183"/>
      <c r="AT218" s="177" t="s">
        <v>141</v>
      </c>
      <c r="AU218" s="177" t="s">
        <v>85</v>
      </c>
      <c r="AV218" s="13" t="s">
        <v>85</v>
      </c>
      <c r="AW218" s="13" t="s">
        <v>33</v>
      </c>
      <c r="AX218" s="13" t="s">
        <v>77</v>
      </c>
      <c r="AY218" s="177" t="s">
        <v>132</v>
      </c>
    </row>
    <row r="219" spans="1:65" s="14" customFormat="1">
      <c r="B219" s="184"/>
      <c r="D219" s="176" t="s">
        <v>141</v>
      </c>
      <c r="E219" s="185" t="s">
        <v>1</v>
      </c>
      <c r="F219" s="186" t="s">
        <v>332</v>
      </c>
      <c r="H219" s="187">
        <v>25.402000000000001</v>
      </c>
      <c r="I219" s="188"/>
      <c r="L219" s="184"/>
      <c r="M219" s="189"/>
      <c r="N219" s="190"/>
      <c r="O219" s="190"/>
      <c r="P219" s="190"/>
      <c r="Q219" s="190"/>
      <c r="R219" s="190"/>
      <c r="S219" s="190"/>
      <c r="T219" s="191"/>
      <c r="AT219" s="185" t="s">
        <v>141</v>
      </c>
      <c r="AU219" s="185" t="s">
        <v>85</v>
      </c>
      <c r="AV219" s="14" t="s">
        <v>88</v>
      </c>
      <c r="AW219" s="14" t="s">
        <v>33</v>
      </c>
      <c r="AX219" s="14" t="s">
        <v>77</v>
      </c>
      <c r="AY219" s="185" t="s">
        <v>132</v>
      </c>
    </row>
    <row r="220" spans="1:65" s="13" customFormat="1">
      <c r="B220" s="175"/>
      <c r="D220" s="176" t="s">
        <v>141</v>
      </c>
      <c r="E220" s="177" t="s">
        <v>1</v>
      </c>
      <c r="F220" s="178" t="s">
        <v>366</v>
      </c>
      <c r="H220" s="179">
        <v>22.975999999999999</v>
      </c>
      <c r="I220" s="180"/>
      <c r="L220" s="175"/>
      <c r="M220" s="181"/>
      <c r="N220" s="182"/>
      <c r="O220" s="182"/>
      <c r="P220" s="182"/>
      <c r="Q220" s="182"/>
      <c r="R220" s="182"/>
      <c r="S220" s="182"/>
      <c r="T220" s="183"/>
      <c r="AT220" s="177" t="s">
        <v>141</v>
      </c>
      <c r="AU220" s="177" t="s">
        <v>85</v>
      </c>
      <c r="AV220" s="13" t="s">
        <v>85</v>
      </c>
      <c r="AW220" s="13" t="s">
        <v>33</v>
      </c>
      <c r="AX220" s="13" t="s">
        <v>77</v>
      </c>
      <c r="AY220" s="177" t="s">
        <v>132</v>
      </c>
    </row>
    <row r="221" spans="1:65" s="13" customFormat="1">
      <c r="B221" s="175"/>
      <c r="D221" s="176" t="s">
        <v>141</v>
      </c>
      <c r="E221" s="177" t="s">
        <v>1</v>
      </c>
      <c r="F221" s="178" t="s">
        <v>367</v>
      </c>
      <c r="H221" s="179">
        <v>44.856000000000002</v>
      </c>
      <c r="I221" s="180"/>
      <c r="L221" s="175"/>
      <c r="M221" s="181"/>
      <c r="N221" s="182"/>
      <c r="O221" s="182"/>
      <c r="P221" s="182"/>
      <c r="Q221" s="182"/>
      <c r="R221" s="182"/>
      <c r="S221" s="182"/>
      <c r="T221" s="183"/>
      <c r="AT221" s="177" t="s">
        <v>141</v>
      </c>
      <c r="AU221" s="177" t="s">
        <v>85</v>
      </c>
      <c r="AV221" s="13" t="s">
        <v>85</v>
      </c>
      <c r="AW221" s="13" t="s">
        <v>33</v>
      </c>
      <c r="AX221" s="13" t="s">
        <v>77</v>
      </c>
      <c r="AY221" s="177" t="s">
        <v>132</v>
      </c>
    </row>
    <row r="222" spans="1:65" s="14" customFormat="1">
      <c r="B222" s="184"/>
      <c r="D222" s="176" t="s">
        <v>141</v>
      </c>
      <c r="E222" s="185" t="s">
        <v>1</v>
      </c>
      <c r="F222" s="186" t="s">
        <v>335</v>
      </c>
      <c r="H222" s="187">
        <v>67.831999999999994</v>
      </c>
      <c r="I222" s="188"/>
      <c r="L222" s="184"/>
      <c r="M222" s="189"/>
      <c r="N222" s="190"/>
      <c r="O222" s="190"/>
      <c r="P222" s="190"/>
      <c r="Q222" s="190"/>
      <c r="R222" s="190"/>
      <c r="S222" s="190"/>
      <c r="T222" s="191"/>
      <c r="AT222" s="185" t="s">
        <v>141</v>
      </c>
      <c r="AU222" s="185" t="s">
        <v>85</v>
      </c>
      <c r="AV222" s="14" t="s">
        <v>88</v>
      </c>
      <c r="AW222" s="14" t="s">
        <v>33</v>
      </c>
      <c r="AX222" s="14" t="s">
        <v>77</v>
      </c>
      <c r="AY222" s="185" t="s">
        <v>132</v>
      </c>
    </row>
    <row r="223" spans="1:65" s="15" customFormat="1">
      <c r="B223" s="205"/>
      <c r="D223" s="176" t="s">
        <v>141</v>
      </c>
      <c r="E223" s="206" t="s">
        <v>319</v>
      </c>
      <c r="F223" s="207" t="s">
        <v>336</v>
      </c>
      <c r="H223" s="208">
        <v>93.233999999999995</v>
      </c>
      <c r="I223" s="209"/>
      <c r="L223" s="205"/>
      <c r="M223" s="210"/>
      <c r="N223" s="211"/>
      <c r="O223" s="211"/>
      <c r="P223" s="211"/>
      <c r="Q223" s="211"/>
      <c r="R223" s="211"/>
      <c r="S223" s="211"/>
      <c r="T223" s="212"/>
      <c r="AT223" s="206" t="s">
        <v>141</v>
      </c>
      <c r="AU223" s="206" t="s">
        <v>85</v>
      </c>
      <c r="AV223" s="15" t="s">
        <v>91</v>
      </c>
      <c r="AW223" s="15" t="s">
        <v>33</v>
      </c>
      <c r="AX223" s="15" t="s">
        <v>8</v>
      </c>
      <c r="AY223" s="206" t="s">
        <v>132</v>
      </c>
    </row>
    <row r="224" spans="1:65" s="2" customFormat="1" ht="24" customHeight="1">
      <c r="A224" s="32"/>
      <c r="B224" s="161"/>
      <c r="C224" s="192" t="s">
        <v>265</v>
      </c>
      <c r="D224" s="192" t="s">
        <v>226</v>
      </c>
      <c r="E224" s="193" t="s">
        <v>423</v>
      </c>
      <c r="F224" s="194" t="s">
        <v>424</v>
      </c>
      <c r="G224" s="195" t="s">
        <v>153</v>
      </c>
      <c r="H224" s="196">
        <v>95.099000000000004</v>
      </c>
      <c r="I224" s="197"/>
      <c r="J224" s="198">
        <f>ROUND(I224*H224,0)</f>
        <v>0</v>
      </c>
      <c r="K224" s="194" t="s">
        <v>139</v>
      </c>
      <c r="L224" s="199"/>
      <c r="M224" s="200" t="s">
        <v>1</v>
      </c>
      <c r="N224" s="201" t="s">
        <v>42</v>
      </c>
      <c r="O224" s="58"/>
      <c r="P224" s="171">
        <f>O224*H224</f>
        <v>0</v>
      </c>
      <c r="Q224" s="171">
        <v>2.5000000000000001E-3</v>
      </c>
      <c r="R224" s="171">
        <f>Q224*H224</f>
        <v>0.2377475</v>
      </c>
      <c r="S224" s="171">
        <v>0</v>
      </c>
      <c r="T224" s="172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73" t="s">
        <v>229</v>
      </c>
      <c r="AT224" s="173" t="s">
        <v>226</v>
      </c>
      <c r="AU224" s="173" t="s">
        <v>85</v>
      </c>
      <c r="AY224" s="17" t="s">
        <v>132</v>
      </c>
      <c r="BE224" s="174">
        <f>IF(N224="základní",J224,0)</f>
        <v>0</v>
      </c>
      <c r="BF224" s="174">
        <f>IF(N224="snížená",J224,0)</f>
        <v>0</v>
      </c>
      <c r="BG224" s="174">
        <f>IF(N224="zákl. přenesená",J224,0)</f>
        <v>0</v>
      </c>
      <c r="BH224" s="174">
        <f>IF(N224="sníž. přenesená",J224,0)</f>
        <v>0</v>
      </c>
      <c r="BI224" s="174">
        <f>IF(N224="nulová",J224,0)</f>
        <v>0</v>
      </c>
      <c r="BJ224" s="17" t="s">
        <v>8</v>
      </c>
      <c r="BK224" s="174">
        <f>ROUND(I224*H224,0)</f>
        <v>0</v>
      </c>
      <c r="BL224" s="17" t="s">
        <v>220</v>
      </c>
      <c r="BM224" s="173" t="s">
        <v>425</v>
      </c>
    </row>
    <row r="225" spans="1:65" s="13" customFormat="1">
      <c r="B225" s="175"/>
      <c r="D225" s="176" t="s">
        <v>141</v>
      </c>
      <c r="E225" s="177" t="s">
        <v>1</v>
      </c>
      <c r="F225" s="178" t="s">
        <v>426</v>
      </c>
      <c r="H225" s="179">
        <v>95.099000000000004</v>
      </c>
      <c r="I225" s="180"/>
      <c r="L225" s="175"/>
      <c r="M225" s="181"/>
      <c r="N225" s="182"/>
      <c r="O225" s="182"/>
      <c r="P225" s="182"/>
      <c r="Q225" s="182"/>
      <c r="R225" s="182"/>
      <c r="S225" s="182"/>
      <c r="T225" s="183"/>
      <c r="AT225" s="177" t="s">
        <v>141</v>
      </c>
      <c r="AU225" s="177" t="s">
        <v>85</v>
      </c>
      <c r="AV225" s="13" t="s">
        <v>85</v>
      </c>
      <c r="AW225" s="13" t="s">
        <v>33</v>
      </c>
      <c r="AX225" s="13" t="s">
        <v>8</v>
      </c>
      <c r="AY225" s="177" t="s">
        <v>132</v>
      </c>
    </row>
    <row r="226" spans="1:65" s="2" customFormat="1" ht="24" customHeight="1">
      <c r="A226" s="32"/>
      <c r="B226" s="161"/>
      <c r="C226" s="162" t="s">
        <v>269</v>
      </c>
      <c r="D226" s="162" t="s">
        <v>135</v>
      </c>
      <c r="E226" s="163" t="s">
        <v>427</v>
      </c>
      <c r="F226" s="164" t="s">
        <v>428</v>
      </c>
      <c r="G226" s="165" t="s">
        <v>196</v>
      </c>
      <c r="H226" s="166">
        <v>8.6340000000000003</v>
      </c>
      <c r="I226" s="167"/>
      <c r="J226" s="168">
        <f>ROUND(I226*H226,0)</f>
        <v>0</v>
      </c>
      <c r="K226" s="164" t="s">
        <v>139</v>
      </c>
      <c r="L226" s="33"/>
      <c r="M226" s="169" t="s">
        <v>1</v>
      </c>
      <c r="N226" s="170" t="s">
        <v>42</v>
      </c>
      <c r="O226" s="58"/>
      <c r="P226" s="171">
        <f>O226*H226</f>
        <v>0</v>
      </c>
      <c r="Q226" s="171">
        <v>0</v>
      </c>
      <c r="R226" s="171">
        <f>Q226*H226</f>
        <v>0</v>
      </c>
      <c r="S226" s="171">
        <v>0</v>
      </c>
      <c r="T226" s="172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73" t="s">
        <v>220</v>
      </c>
      <c r="AT226" s="173" t="s">
        <v>135</v>
      </c>
      <c r="AU226" s="173" t="s">
        <v>85</v>
      </c>
      <c r="AY226" s="17" t="s">
        <v>132</v>
      </c>
      <c r="BE226" s="174">
        <f>IF(N226="základní",J226,0)</f>
        <v>0</v>
      </c>
      <c r="BF226" s="174">
        <f>IF(N226="snížená",J226,0)</f>
        <v>0</v>
      </c>
      <c r="BG226" s="174">
        <f>IF(N226="zákl. přenesená",J226,0)</f>
        <v>0</v>
      </c>
      <c r="BH226" s="174">
        <f>IF(N226="sníž. přenesená",J226,0)</f>
        <v>0</v>
      </c>
      <c r="BI226" s="174">
        <f>IF(N226="nulová",J226,0)</f>
        <v>0</v>
      </c>
      <c r="BJ226" s="17" t="s">
        <v>8</v>
      </c>
      <c r="BK226" s="174">
        <f>ROUND(I226*H226,0)</f>
        <v>0</v>
      </c>
      <c r="BL226" s="17" t="s">
        <v>220</v>
      </c>
      <c r="BM226" s="173" t="s">
        <v>429</v>
      </c>
    </row>
    <row r="227" spans="1:65" s="12" customFormat="1" ht="22.9" customHeight="1">
      <c r="B227" s="148"/>
      <c r="D227" s="149" t="s">
        <v>76</v>
      </c>
      <c r="E227" s="159" t="s">
        <v>430</v>
      </c>
      <c r="F227" s="159" t="s">
        <v>431</v>
      </c>
      <c r="I227" s="151"/>
      <c r="J227" s="160">
        <f>BK227</f>
        <v>0</v>
      </c>
      <c r="L227" s="148"/>
      <c r="M227" s="153"/>
      <c r="N227" s="154"/>
      <c r="O227" s="154"/>
      <c r="P227" s="155">
        <f>SUM(P228:P229)</f>
        <v>0</v>
      </c>
      <c r="Q227" s="154"/>
      <c r="R227" s="155">
        <f>SUM(R228:R229)</f>
        <v>1.0500000000000001E-2</v>
      </c>
      <c r="S227" s="154"/>
      <c r="T227" s="156">
        <f>SUM(T228:T229)</f>
        <v>0</v>
      </c>
      <c r="AR227" s="149" t="s">
        <v>85</v>
      </c>
      <c r="AT227" s="157" t="s">
        <v>76</v>
      </c>
      <c r="AU227" s="157" t="s">
        <v>8</v>
      </c>
      <c r="AY227" s="149" t="s">
        <v>132</v>
      </c>
      <c r="BK227" s="158">
        <f>SUM(BK228:BK229)</f>
        <v>0</v>
      </c>
    </row>
    <row r="228" spans="1:65" s="2" customFormat="1" ht="24" customHeight="1">
      <c r="A228" s="32"/>
      <c r="B228" s="161"/>
      <c r="C228" s="162" t="s">
        <v>274</v>
      </c>
      <c r="D228" s="162" t="s">
        <v>135</v>
      </c>
      <c r="E228" s="163" t="s">
        <v>432</v>
      </c>
      <c r="F228" s="164" t="s">
        <v>433</v>
      </c>
      <c r="G228" s="165" t="s">
        <v>257</v>
      </c>
      <c r="H228" s="166">
        <v>7</v>
      </c>
      <c r="I228" s="167"/>
      <c r="J228" s="168">
        <f>ROUND(I228*H228,0)</f>
        <v>0</v>
      </c>
      <c r="K228" s="164" t="s">
        <v>139</v>
      </c>
      <c r="L228" s="33"/>
      <c r="M228" s="169" t="s">
        <v>1</v>
      </c>
      <c r="N228" s="170" t="s">
        <v>42</v>
      </c>
      <c r="O228" s="58"/>
      <c r="P228" s="171">
        <f>O228*H228</f>
        <v>0</v>
      </c>
      <c r="Q228" s="171">
        <v>1.5E-3</v>
      </c>
      <c r="R228" s="171">
        <f>Q228*H228</f>
        <v>1.0500000000000001E-2</v>
      </c>
      <c r="S228" s="171">
        <v>0</v>
      </c>
      <c r="T228" s="172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73" t="s">
        <v>220</v>
      </c>
      <c r="AT228" s="173" t="s">
        <v>135</v>
      </c>
      <c r="AU228" s="173" t="s">
        <v>85</v>
      </c>
      <c r="AY228" s="17" t="s">
        <v>132</v>
      </c>
      <c r="BE228" s="174">
        <f>IF(N228="základní",J228,0)</f>
        <v>0</v>
      </c>
      <c r="BF228" s="174">
        <f>IF(N228="snížená",J228,0)</f>
        <v>0</v>
      </c>
      <c r="BG228" s="174">
        <f>IF(N228="zákl. přenesená",J228,0)</f>
        <v>0</v>
      </c>
      <c r="BH228" s="174">
        <f>IF(N228="sníž. přenesená",J228,0)</f>
        <v>0</v>
      </c>
      <c r="BI228" s="174">
        <f>IF(N228="nulová",J228,0)</f>
        <v>0</v>
      </c>
      <c r="BJ228" s="17" t="s">
        <v>8</v>
      </c>
      <c r="BK228" s="174">
        <f>ROUND(I228*H228,0)</f>
        <v>0</v>
      </c>
      <c r="BL228" s="17" t="s">
        <v>220</v>
      </c>
      <c r="BM228" s="173" t="s">
        <v>434</v>
      </c>
    </row>
    <row r="229" spans="1:65" s="13" customFormat="1">
      <c r="B229" s="175"/>
      <c r="D229" s="176" t="s">
        <v>141</v>
      </c>
      <c r="E229" s="177" t="s">
        <v>1</v>
      </c>
      <c r="F229" s="178" t="s">
        <v>435</v>
      </c>
      <c r="H229" s="179">
        <v>7</v>
      </c>
      <c r="I229" s="180"/>
      <c r="L229" s="175"/>
      <c r="M229" s="181"/>
      <c r="N229" s="182"/>
      <c r="O229" s="182"/>
      <c r="P229" s="182"/>
      <c r="Q229" s="182"/>
      <c r="R229" s="182"/>
      <c r="S229" s="182"/>
      <c r="T229" s="183"/>
      <c r="AT229" s="177" t="s">
        <v>141</v>
      </c>
      <c r="AU229" s="177" t="s">
        <v>85</v>
      </c>
      <c r="AV229" s="13" t="s">
        <v>85</v>
      </c>
      <c r="AW229" s="13" t="s">
        <v>33</v>
      </c>
      <c r="AX229" s="13" t="s">
        <v>8</v>
      </c>
      <c r="AY229" s="177" t="s">
        <v>132</v>
      </c>
    </row>
    <row r="230" spans="1:65" s="12" customFormat="1" ht="22.9" customHeight="1">
      <c r="B230" s="148"/>
      <c r="D230" s="149" t="s">
        <v>76</v>
      </c>
      <c r="E230" s="159" t="s">
        <v>436</v>
      </c>
      <c r="F230" s="159" t="s">
        <v>437</v>
      </c>
      <c r="I230" s="151"/>
      <c r="J230" s="160">
        <f>BK230</f>
        <v>0</v>
      </c>
      <c r="L230" s="148"/>
      <c r="M230" s="153"/>
      <c r="N230" s="154"/>
      <c r="O230" s="154"/>
      <c r="P230" s="155">
        <f>SUM(P231:P238)</f>
        <v>0</v>
      </c>
      <c r="Q230" s="154"/>
      <c r="R230" s="155">
        <f>SUM(R231:R238)</f>
        <v>0.82497408000000005</v>
      </c>
      <c r="S230" s="154"/>
      <c r="T230" s="156">
        <f>SUM(T231:T238)</f>
        <v>0</v>
      </c>
      <c r="AR230" s="149" t="s">
        <v>85</v>
      </c>
      <c r="AT230" s="157" t="s">
        <v>76</v>
      </c>
      <c r="AU230" s="157" t="s">
        <v>8</v>
      </c>
      <c r="AY230" s="149" t="s">
        <v>132</v>
      </c>
      <c r="BK230" s="158">
        <f>SUM(BK231:BK238)</f>
        <v>0</v>
      </c>
    </row>
    <row r="231" spans="1:65" s="2" customFormat="1" ht="24" customHeight="1">
      <c r="A231" s="32"/>
      <c r="B231" s="161"/>
      <c r="C231" s="162" t="s">
        <v>278</v>
      </c>
      <c r="D231" s="162" t="s">
        <v>135</v>
      </c>
      <c r="E231" s="163" t="s">
        <v>438</v>
      </c>
      <c r="F231" s="164" t="s">
        <v>439</v>
      </c>
      <c r="G231" s="165" t="s">
        <v>153</v>
      </c>
      <c r="H231" s="166">
        <v>52.24</v>
      </c>
      <c r="I231" s="167"/>
      <c r="J231" s="168">
        <f>ROUND(I231*H231,0)</f>
        <v>0</v>
      </c>
      <c r="K231" s="164" t="s">
        <v>139</v>
      </c>
      <c r="L231" s="33"/>
      <c r="M231" s="169" t="s">
        <v>1</v>
      </c>
      <c r="N231" s="170" t="s">
        <v>42</v>
      </c>
      <c r="O231" s="58"/>
      <c r="P231" s="171">
        <f>O231*H231</f>
        <v>0</v>
      </c>
      <c r="Q231" s="171">
        <v>1.5792E-2</v>
      </c>
      <c r="R231" s="171">
        <f>Q231*H231</f>
        <v>0.82497408000000005</v>
      </c>
      <c r="S231" s="171">
        <v>0</v>
      </c>
      <c r="T231" s="172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73" t="s">
        <v>220</v>
      </c>
      <c r="AT231" s="173" t="s">
        <v>135</v>
      </c>
      <c r="AU231" s="173" t="s">
        <v>85</v>
      </c>
      <c r="AY231" s="17" t="s">
        <v>132</v>
      </c>
      <c r="BE231" s="174">
        <f>IF(N231="základní",J231,0)</f>
        <v>0</v>
      </c>
      <c r="BF231" s="174">
        <f>IF(N231="snížená",J231,0)</f>
        <v>0</v>
      </c>
      <c r="BG231" s="174">
        <f>IF(N231="zákl. přenesená",J231,0)</f>
        <v>0</v>
      </c>
      <c r="BH231" s="174">
        <f>IF(N231="sníž. přenesená",J231,0)</f>
        <v>0</v>
      </c>
      <c r="BI231" s="174">
        <f>IF(N231="nulová",J231,0)</f>
        <v>0</v>
      </c>
      <c r="BJ231" s="17" t="s">
        <v>8</v>
      </c>
      <c r="BK231" s="174">
        <f>ROUND(I231*H231,0)</f>
        <v>0</v>
      </c>
      <c r="BL231" s="17" t="s">
        <v>220</v>
      </c>
      <c r="BM231" s="173" t="s">
        <v>440</v>
      </c>
    </row>
    <row r="232" spans="1:65" s="13" customFormat="1">
      <c r="B232" s="175"/>
      <c r="D232" s="176" t="s">
        <v>141</v>
      </c>
      <c r="E232" s="177" t="s">
        <v>1</v>
      </c>
      <c r="F232" s="178" t="s">
        <v>441</v>
      </c>
      <c r="H232" s="179">
        <v>19.54</v>
      </c>
      <c r="I232" s="180"/>
      <c r="L232" s="175"/>
      <c r="M232" s="181"/>
      <c r="N232" s="182"/>
      <c r="O232" s="182"/>
      <c r="P232" s="182"/>
      <c r="Q232" s="182"/>
      <c r="R232" s="182"/>
      <c r="S232" s="182"/>
      <c r="T232" s="183"/>
      <c r="AT232" s="177" t="s">
        <v>141</v>
      </c>
      <c r="AU232" s="177" t="s">
        <v>85</v>
      </c>
      <c r="AV232" s="13" t="s">
        <v>85</v>
      </c>
      <c r="AW232" s="13" t="s">
        <v>33</v>
      </c>
      <c r="AX232" s="13" t="s">
        <v>77</v>
      </c>
      <c r="AY232" s="177" t="s">
        <v>132</v>
      </c>
    </row>
    <row r="233" spans="1:65" s="14" customFormat="1">
      <c r="B233" s="184"/>
      <c r="D233" s="176" t="s">
        <v>141</v>
      </c>
      <c r="E233" s="185" t="s">
        <v>1</v>
      </c>
      <c r="F233" s="186" t="s">
        <v>332</v>
      </c>
      <c r="H233" s="187">
        <v>19.54</v>
      </c>
      <c r="I233" s="188"/>
      <c r="L233" s="184"/>
      <c r="M233" s="189"/>
      <c r="N233" s="190"/>
      <c r="O233" s="190"/>
      <c r="P233" s="190"/>
      <c r="Q233" s="190"/>
      <c r="R233" s="190"/>
      <c r="S233" s="190"/>
      <c r="T233" s="191"/>
      <c r="AT233" s="185" t="s">
        <v>141</v>
      </c>
      <c r="AU233" s="185" t="s">
        <v>85</v>
      </c>
      <c r="AV233" s="14" t="s">
        <v>88</v>
      </c>
      <c r="AW233" s="14" t="s">
        <v>33</v>
      </c>
      <c r="AX233" s="14" t="s">
        <v>77</v>
      </c>
      <c r="AY233" s="185" t="s">
        <v>132</v>
      </c>
    </row>
    <row r="234" spans="1:65" s="13" customFormat="1">
      <c r="B234" s="175"/>
      <c r="D234" s="176" t="s">
        <v>141</v>
      </c>
      <c r="E234" s="177" t="s">
        <v>1</v>
      </c>
      <c r="F234" s="178" t="s">
        <v>442</v>
      </c>
      <c r="H234" s="179">
        <v>14.01</v>
      </c>
      <c r="I234" s="180"/>
      <c r="L234" s="175"/>
      <c r="M234" s="181"/>
      <c r="N234" s="182"/>
      <c r="O234" s="182"/>
      <c r="P234" s="182"/>
      <c r="Q234" s="182"/>
      <c r="R234" s="182"/>
      <c r="S234" s="182"/>
      <c r="T234" s="183"/>
      <c r="AT234" s="177" t="s">
        <v>141</v>
      </c>
      <c r="AU234" s="177" t="s">
        <v>85</v>
      </c>
      <c r="AV234" s="13" t="s">
        <v>85</v>
      </c>
      <c r="AW234" s="13" t="s">
        <v>33</v>
      </c>
      <c r="AX234" s="13" t="s">
        <v>77</v>
      </c>
      <c r="AY234" s="177" t="s">
        <v>132</v>
      </c>
    </row>
    <row r="235" spans="1:65" s="13" customFormat="1">
      <c r="B235" s="175"/>
      <c r="D235" s="176" t="s">
        <v>141</v>
      </c>
      <c r="E235" s="177" t="s">
        <v>1</v>
      </c>
      <c r="F235" s="178" t="s">
        <v>443</v>
      </c>
      <c r="H235" s="179">
        <v>18.690000000000001</v>
      </c>
      <c r="I235" s="180"/>
      <c r="L235" s="175"/>
      <c r="M235" s="181"/>
      <c r="N235" s="182"/>
      <c r="O235" s="182"/>
      <c r="P235" s="182"/>
      <c r="Q235" s="182"/>
      <c r="R235" s="182"/>
      <c r="S235" s="182"/>
      <c r="T235" s="183"/>
      <c r="AT235" s="177" t="s">
        <v>141</v>
      </c>
      <c r="AU235" s="177" t="s">
        <v>85</v>
      </c>
      <c r="AV235" s="13" t="s">
        <v>85</v>
      </c>
      <c r="AW235" s="13" t="s">
        <v>33</v>
      </c>
      <c r="AX235" s="13" t="s">
        <v>77</v>
      </c>
      <c r="AY235" s="177" t="s">
        <v>132</v>
      </c>
    </row>
    <row r="236" spans="1:65" s="14" customFormat="1">
      <c r="B236" s="184"/>
      <c r="D236" s="176" t="s">
        <v>141</v>
      </c>
      <c r="E236" s="185" t="s">
        <v>1</v>
      </c>
      <c r="F236" s="186" t="s">
        <v>335</v>
      </c>
      <c r="H236" s="187">
        <v>32.700000000000003</v>
      </c>
      <c r="I236" s="188"/>
      <c r="L236" s="184"/>
      <c r="M236" s="189"/>
      <c r="N236" s="190"/>
      <c r="O236" s="190"/>
      <c r="P236" s="190"/>
      <c r="Q236" s="190"/>
      <c r="R236" s="190"/>
      <c r="S236" s="190"/>
      <c r="T236" s="191"/>
      <c r="AT236" s="185" t="s">
        <v>141</v>
      </c>
      <c r="AU236" s="185" t="s">
        <v>85</v>
      </c>
      <c r="AV236" s="14" t="s">
        <v>88</v>
      </c>
      <c r="AW236" s="14" t="s">
        <v>33</v>
      </c>
      <c r="AX236" s="14" t="s">
        <v>77</v>
      </c>
      <c r="AY236" s="185" t="s">
        <v>132</v>
      </c>
    </row>
    <row r="237" spans="1:65" s="15" customFormat="1">
      <c r="B237" s="205"/>
      <c r="D237" s="176" t="s">
        <v>141</v>
      </c>
      <c r="E237" s="206" t="s">
        <v>1</v>
      </c>
      <c r="F237" s="207" t="s">
        <v>336</v>
      </c>
      <c r="H237" s="208">
        <v>52.239999999999995</v>
      </c>
      <c r="I237" s="209"/>
      <c r="L237" s="205"/>
      <c r="M237" s="210"/>
      <c r="N237" s="211"/>
      <c r="O237" s="211"/>
      <c r="P237" s="211"/>
      <c r="Q237" s="211"/>
      <c r="R237" s="211"/>
      <c r="S237" s="211"/>
      <c r="T237" s="212"/>
      <c r="AT237" s="206" t="s">
        <v>141</v>
      </c>
      <c r="AU237" s="206" t="s">
        <v>85</v>
      </c>
      <c r="AV237" s="15" t="s">
        <v>91</v>
      </c>
      <c r="AW237" s="15" t="s">
        <v>33</v>
      </c>
      <c r="AX237" s="15" t="s">
        <v>8</v>
      </c>
      <c r="AY237" s="206" t="s">
        <v>132</v>
      </c>
    </row>
    <row r="238" spans="1:65" s="2" customFormat="1" ht="24" customHeight="1">
      <c r="A238" s="32"/>
      <c r="B238" s="161"/>
      <c r="C238" s="162" t="s">
        <v>286</v>
      </c>
      <c r="D238" s="162" t="s">
        <v>135</v>
      </c>
      <c r="E238" s="163" t="s">
        <v>444</v>
      </c>
      <c r="F238" s="164" t="s">
        <v>445</v>
      </c>
      <c r="G238" s="165" t="s">
        <v>196</v>
      </c>
      <c r="H238" s="166">
        <v>0.82499999999999996</v>
      </c>
      <c r="I238" s="167"/>
      <c r="J238" s="168">
        <f>ROUND(I238*H238,0)</f>
        <v>0</v>
      </c>
      <c r="K238" s="164" t="s">
        <v>139</v>
      </c>
      <c r="L238" s="33"/>
      <c r="M238" s="169" t="s">
        <v>1</v>
      </c>
      <c r="N238" s="170" t="s">
        <v>42</v>
      </c>
      <c r="O238" s="58"/>
      <c r="P238" s="171">
        <f>O238*H238</f>
        <v>0</v>
      </c>
      <c r="Q238" s="171">
        <v>0</v>
      </c>
      <c r="R238" s="171">
        <f>Q238*H238</f>
        <v>0</v>
      </c>
      <c r="S238" s="171">
        <v>0</v>
      </c>
      <c r="T238" s="172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73" t="s">
        <v>220</v>
      </c>
      <c r="AT238" s="173" t="s">
        <v>135</v>
      </c>
      <c r="AU238" s="173" t="s">
        <v>85</v>
      </c>
      <c r="AY238" s="17" t="s">
        <v>132</v>
      </c>
      <c r="BE238" s="174">
        <f>IF(N238="základní",J238,0)</f>
        <v>0</v>
      </c>
      <c r="BF238" s="174">
        <f>IF(N238="snížená",J238,0)</f>
        <v>0</v>
      </c>
      <c r="BG238" s="174">
        <f>IF(N238="zákl. přenesená",J238,0)</f>
        <v>0</v>
      </c>
      <c r="BH238" s="174">
        <f>IF(N238="sníž. přenesená",J238,0)</f>
        <v>0</v>
      </c>
      <c r="BI238" s="174">
        <f>IF(N238="nulová",J238,0)</f>
        <v>0</v>
      </c>
      <c r="BJ238" s="17" t="s">
        <v>8</v>
      </c>
      <c r="BK238" s="174">
        <f>ROUND(I238*H238,0)</f>
        <v>0</v>
      </c>
      <c r="BL238" s="17" t="s">
        <v>220</v>
      </c>
      <c r="BM238" s="173" t="s">
        <v>446</v>
      </c>
    </row>
    <row r="239" spans="1:65" s="12" customFormat="1" ht="22.9" customHeight="1">
      <c r="B239" s="148"/>
      <c r="D239" s="149" t="s">
        <v>76</v>
      </c>
      <c r="E239" s="159" t="s">
        <v>447</v>
      </c>
      <c r="F239" s="159" t="s">
        <v>448</v>
      </c>
      <c r="I239" s="151"/>
      <c r="J239" s="160">
        <f>BK239</f>
        <v>0</v>
      </c>
      <c r="L239" s="148"/>
      <c r="M239" s="153"/>
      <c r="N239" s="154"/>
      <c r="O239" s="154"/>
      <c r="P239" s="155">
        <f>SUM(P240:P286)</f>
        <v>0</v>
      </c>
      <c r="Q239" s="154"/>
      <c r="R239" s="155">
        <f>SUM(R240:R286)</f>
        <v>0.76045789999999991</v>
      </c>
      <c r="S239" s="154"/>
      <c r="T239" s="156">
        <f>SUM(T240:T286)</f>
        <v>0.98419100000000004</v>
      </c>
      <c r="AR239" s="149" t="s">
        <v>85</v>
      </c>
      <c r="AT239" s="157" t="s">
        <v>76</v>
      </c>
      <c r="AU239" s="157" t="s">
        <v>8</v>
      </c>
      <c r="AY239" s="149" t="s">
        <v>132</v>
      </c>
      <c r="BK239" s="158">
        <f>SUM(BK240:BK286)</f>
        <v>0</v>
      </c>
    </row>
    <row r="240" spans="1:65" s="2" customFormat="1" ht="24" customHeight="1">
      <c r="A240" s="32"/>
      <c r="B240" s="161"/>
      <c r="C240" s="162" t="s">
        <v>292</v>
      </c>
      <c r="D240" s="162" t="s">
        <v>135</v>
      </c>
      <c r="E240" s="163" t="s">
        <v>449</v>
      </c>
      <c r="F240" s="164" t="s">
        <v>450</v>
      </c>
      <c r="G240" s="165" t="s">
        <v>138</v>
      </c>
      <c r="H240" s="166">
        <v>109</v>
      </c>
      <c r="I240" s="167"/>
      <c r="J240" s="168">
        <f>ROUND(I240*H240,0)</f>
        <v>0</v>
      </c>
      <c r="K240" s="164" t="s">
        <v>139</v>
      </c>
      <c r="L240" s="33"/>
      <c r="M240" s="169" t="s">
        <v>1</v>
      </c>
      <c r="N240" s="170" t="s">
        <v>42</v>
      </c>
      <c r="O240" s="58"/>
      <c r="P240" s="171">
        <f>O240*H240</f>
        <v>0</v>
      </c>
      <c r="Q240" s="171">
        <v>0</v>
      </c>
      <c r="R240" s="171">
        <f>Q240*H240</f>
        <v>0</v>
      </c>
      <c r="S240" s="171">
        <v>1.7700000000000001E-3</v>
      </c>
      <c r="T240" s="172">
        <f>S240*H240</f>
        <v>0.19293000000000002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73" t="s">
        <v>220</v>
      </c>
      <c r="AT240" s="173" t="s">
        <v>135</v>
      </c>
      <c r="AU240" s="173" t="s">
        <v>85</v>
      </c>
      <c r="AY240" s="17" t="s">
        <v>132</v>
      </c>
      <c r="BE240" s="174">
        <f>IF(N240="základní",J240,0)</f>
        <v>0</v>
      </c>
      <c r="BF240" s="174">
        <f>IF(N240="snížená",J240,0)</f>
        <v>0</v>
      </c>
      <c r="BG240" s="174">
        <f>IF(N240="zákl. přenesená",J240,0)</f>
        <v>0</v>
      </c>
      <c r="BH240" s="174">
        <f>IF(N240="sníž. přenesená",J240,0)</f>
        <v>0</v>
      </c>
      <c r="BI240" s="174">
        <f>IF(N240="nulová",J240,0)</f>
        <v>0</v>
      </c>
      <c r="BJ240" s="17" t="s">
        <v>8</v>
      </c>
      <c r="BK240" s="174">
        <f>ROUND(I240*H240,0)</f>
        <v>0</v>
      </c>
      <c r="BL240" s="17" t="s">
        <v>220</v>
      </c>
      <c r="BM240" s="173" t="s">
        <v>451</v>
      </c>
    </row>
    <row r="241" spans="1:65" s="13" customFormat="1">
      <c r="B241" s="175"/>
      <c r="D241" s="176" t="s">
        <v>141</v>
      </c>
      <c r="E241" s="177" t="s">
        <v>1</v>
      </c>
      <c r="F241" s="178" t="s">
        <v>388</v>
      </c>
      <c r="H241" s="179">
        <v>72.599999999999994</v>
      </c>
      <c r="I241" s="180"/>
      <c r="L241" s="175"/>
      <c r="M241" s="181"/>
      <c r="N241" s="182"/>
      <c r="O241" s="182"/>
      <c r="P241" s="182"/>
      <c r="Q241" s="182"/>
      <c r="R241" s="182"/>
      <c r="S241" s="182"/>
      <c r="T241" s="183"/>
      <c r="AT241" s="177" t="s">
        <v>141</v>
      </c>
      <c r="AU241" s="177" t="s">
        <v>85</v>
      </c>
      <c r="AV241" s="13" t="s">
        <v>85</v>
      </c>
      <c r="AW241" s="13" t="s">
        <v>33</v>
      </c>
      <c r="AX241" s="13" t="s">
        <v>77</v>
      </c>
      <c r="AY241" s="177" t="s">
        <v>132</v>
      </c>
    </row>
    <row r="242" spans="1:65" s="14" customFormat="1">
      <c r="B242" s="184"/>
      <c r="D242" s="176" t="s">
        <v>141</v>
      </c>
      <c r="E242" s="185" t="s">
        <v>1</v>
      </c>
      <c r="F242" s="186" t="s">
        <v>332</v>
      </c>
      <c r="H242" s="187">
        <v>72.599999999999994</v>
      </c>
      <c r="I242" s="188"/>
      <c r="L242" s="184"/>
      <c r="M242" s="189"/>
      <c r="N242" s="190"/>
      <c r="O242" s="190"/>
      <c r="P242" s="190"/>
      <c r="Q242" s="190"/>
      <c r="R242" s="190"/>
      <c r="S242" s="190"/>
      <c r="T242" s="191"/>
      <c r="AT242" s="185" t="s">
        <v>141</v>
      </c>
      <c r="AU242" s="185" t="s">
        <v>85</v>
      </c>
      <c r="AV242" s="14" t="s">
        <v>88</v>
      </c>
      <c r="AW242" s="14" t="s">
        <v>33</v>
      </c>
      <c r="AX242" s="14" t="s">
        <v>77</v>
      </c>
      <c r="AY242" s="185" t="s">
        <v>132</v>
      </c>
    </row>
    <row r="243" spans="1:65" s="13" customFormat="1">
      <c r="B243" s="175"/>
      <c r="D243" s="176" t="s">
        <v>141</v>
      </c>
      <c r="E243" s="177" t="s">
        <v>1</v>
      </c>
      <c r="F243" s="178" t="s">
        <v>389</v>
      </c>
      <c r="H243" s="179">
        <v>36.4</v>
      </c>
      <c r="I243" s="180"/>
      <c r="L243" s="175"/>
      <c r="M243" s="181"/>
      <c r="N243" s="182"/>
      <c r="O243" s="182"/>
      <c r="P243" s="182"/>
      <c r="Q243" s="182"/>
      <c r="R243" s="182"/>
      <c r="S243" s="182"/>
      <c r="T243" s="183"/>
      <c r="AT243" s="177" t="s">
        <v>141</v>
      </c>
      <c r="AU243" s="177" t="s">
        <v>85</v>
      </c>
      <c r="AV243" s="13" t="s">
        <v>85</v>
      </c>
      <c r="AW243" s="13" t="s">
        <v>33</v>
      </c>
      <c r="AX243" s="13" t="s">
        <v>77</v>
      </c>
      <c r="AY243" s="177" t="s">
        <v>132</v>
      </c>
    </row>
    <row r="244" spans="1:65" s="14" customFormat="1">
      <c r="B244" s="184"/>
      <c r="D244" s="176" t="s">
        <v>141</v>
      </c>
      <c r="E244" s="185" t="s">
        <v>1</v>
      </c>
      <c r="F244" s="186" t="s">
        <v>335</v>
      </c>
      <c r="H244" s="187">
        <v>36.4</v>
      </c>
      <c r="I244" s="188"/>
      <c r="L244" s="184"/>
      <c r="M244" s="189"/>
      <c r="N244" s="190"/>
      <c r="O244" s="190"/>
      <c r="P244" s="190"/>
      <c r="Q244" s="190"/>
      <c r="R244" s="190"/>
      <c r="S244" s="190"/>
      <c r="T244" s="191"/>
      <c r="AT244" s="185" t="s">
        <v>141</v>
      </c>
      <c r="AU244" s="185" t="s">
        <v>85</v>
      </c>
      <c r="AV244" s="14" t="s">
        <v>88</v>
      </c>
      <c r="AW244" s="14" t="s">
        <v>33</v>
      </c>
      <c r="AX244" s="14" t="s">
        <v>77</v>
      </c>
      <c r="AY244" s="185" t="s">
        <v>132</v>
      </c>
    </row>
    <row r="245" spans="1:65" s="15" customFormat="1">
      <c r="B245" s="205"/>
      <c r="D245" s="176" t="s">
        <v>141</v>
      </c>
      <c r="E245" s="206" t="s">
        <v>1</v>
      </c>
      <c r="F245" s="207" t="s">
        <v>336</v>
      </c>
      <c r="H245" s="208">
        <v>109</v>
      </c>
      <c r="I245" s="209"/>
      <c r="L245" s="205"/>
      <c r="M245" s="210"/>
      <c r="N245" s="211"/>
      <c r="O245" s="211"/>
      <c r="P245" s="211"/>
      <c r="Q245" s="211"/>
      <c r="R245" s="211"/>
      <c r="S245" s="211"/>
      <c r="T245" s="212"/>
      <c r="AT245" s="206" t="s">
        <v>141</v>
      </c>
      <c r="AU245" s="206" t="s">
        <v>85</v>
      </c>
      <c r="AV245" s="15" t="s">
        <v>91</v>
      </c>
      <c r="AW245" s="15" t="s">
        <v>33</v>
      </c>
      <c r="AX245" s="15" t="s">
        <v>8</v>
      </c>
      <c r="AY245" s="206" t="s">
        <v>132</v>
      </c>
    </row>
    <row r="246" spans="1:65" s="2" customFormat="1" ht="24" customHeight="1">
      <c r="A246" s="32"/>
      <c r="B246" s="161"/>
      <c r="C246" s="162" t="s">
        <v>297</v>
      </c>
      <c r="D246" s="162" t="s">
        <v>135</v>
      </c>
      <c r="E246" s="163" t="s">
        <v>452</v>
      </c>
      <c r="F246" s="164" t="s">
        <v>453</v>
      </c>
      <c r="G246" s="165" t="s">
        <v>138</v>
      </c>
      <c r="H246" s="166">
        <v>103.5</v>
      </c>
      <c r="I246" s="167"/>
      <c r="J246" s="168">
        <f>ROUND(I246*H246,0)</f>
        <v>0</v>
      </c>
      <c r="K246" s="164" t="s">
        <v>139</v>
      </c>
      <c r="L246" s="33"/>
      <c r="M246" s="169" t="s">
        <v>1</v>
      </c>
      <c r="N246" s="170" t="s">
        <v>42</v>
      </c>
      <c r="O246" s="58"/>
      <c r="P246" s="171">
        <f>O246*H246</f>
        <v>0</v>
      </c>
      <c r="Q246" s="171">
        <v>0</v>
      </c>
      <c r="R246" s="171">
        <f>Q246*H246</f>
        <v>0</v>
      </c>
      <c r="S246" s="171">
        <v>1.91E-3</v>
      </c>
      <c r="T246" s="172">
        <f>S246*H246</f>
        <v>0.197685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73" t="s">
        <v>220</v>
      </c>
      <c r="AT246" s="173" t="s">
        <v>135</v>
      </c>
      <c r="AU246" s="173" t="s">
        <v>85</v>
      </c>
      <c r="AY246" s="17" t="s">
        <v>132</v>
      </c>
      <c r="BE246" s="174">
        <f>IF(N246="základní",J246,0)</f>
        <v>0</v>
      </c>
      <c r="BF246" s="174">
        <f>IF(N246="snížená",J246,0)</f>
        <v>0</v>
      </c>
      <c r="BG246" s="174">
        <f>IF(N246="zákl. přenesená",J246,0)</f>
        <v>0</v>
      </c>
      <c r="BH246" s="174">
        <f>IF(N246="sníž. přenesená",J246,0)</f>
        <v>0</v>
      </c>
      <c r="BI246" s="174">
        <f>IF(N246="nulová",J246,0)</f>
        <v>0</v>
      </c>
      <c r="BJ246" s="17" t="s">
        <v>8</v>
      </c>
      <c r="BK246" s="174">
        <f>ROUND(I246*H246,0)</f>
        <v>0</v>
      </c>
      <c r="BL246" s="17" t="s">
        <v>220</v>
      </c>
      <c r="BM246" s="173" t="s">
        <v>454</v>
      </c>
    </row>
    <row r="247" spans="1:65" s="13" customFormat="1">
      <c r="B247" s="175"/>
      <c r="D247" s="176" t="s">
        <v>141</v>
      </c>
      <c r="E247" s="177" t="s">
        <v>1</v>
      </c>
      <c r="F247" s="178" t="s">
        <v>379</v>
      </c>
      <c r="H247" s="179">
        <v>39.08</v>
      </c>
      <c r="I247" s="180"/>
      <c r="L247" s="175"/>
      <c r="M247" s="181"/>
      <c r="N247" s="182"/>
      <c r="O247" s="182"/>
      <c r="P247" s="182"/>
      <c r="Q247" s="182"/>
      <c r="R247" s="182"/>
      <c r="S247" s="182"/>
      <c r="T247" s="183"/>
      <c r="AT247" s="177" t="s">
        <v>141</v>
      </c>
      <c r="AU247" s="177" t="s">
        <v>85</v>
      </c>
      <c r="AV247" s="13" t="s">
        <v>85</v>
      </c>
      <c r="AW247" s="13" t="s">
        <v>33</v>
      </c>
      <c r="AX247" s="13" t="s">
        <v>77</v>
      </c>
      <c r="AY247" s="177" t="s">
        <v>132</v>
      </c>
    </row>
    <row r="248" spans="1:65" s="14" customFormat="1">
      <c r="B248" s="184"/>
      <c r="D248" s="176" t="s">
        <v>141</v>
      </c>
      <c r="E248" s="185" t="s">
        <v>1</v>
      </c>
      <c r="F248" s="186" t="s">
        <v>332</v>
      </c>
      <c r="H248" s="187">
        <v>39.08</v>
      </c>
      <c r="I248" s="188"/>
      <c r="L248" s="184"/>
      <c r="M248" s="189"/>
      <c r="N248" s="190"/>
      <c r="O248" s="190"/>
      <c r="P248" s="190"/>
      <c r="Q248" s="190"/>
      <c r="R248" s="190"/>
      <c r="S248" s="190"/>
      <c r="T248" s="191"/>
      <c r="AT248" s="185" t="s">
        <v>141</v>
      </c>
      <c r="AU248" s="185" t="s">
        <v>85</v>
      </c>
      <c r="AV248" s="14" t="s">
        <v>88</v>
      </c>
      <c r="AW248" s="14" t="s">
        <v>33</v>
      </c>
      <c r="AX248" s="14" t="s">
        <v>77</v>
      </c>
      <c r="AY248" s="185" t="s">
        <v>132</v>
      </c>
    </row>
    <row r="249" spans="1:65" s="13" customFormat="1">
      <c r="B249" s="175"/>
      <c r="D249" s="176" t="s">
        <v>141</v>
      </c>
      <c r="E249" s="177" t="s">
        <v>1</v>
      </c>
      <c r="F249" s="178" t="s">
        <v>381</v>
      </c>
      <c r="H249" s="179">
        <v>28.02</v>
      </c>
      <c r="I249" s="180"/>
      <c r="L249" s="175"/>
      <c r="M249" s="181"/>
      <c r="N249" s="182"/>
      <c r="O249" s="182"/>
      <c r="P249" s="182"/>
      <c r="Q249" s="182"/>
      <c r="R249" s="182"/>
      <c r="S249" s="182"/>
      <c r="T249" s="183"/>
      <c r="AT249" s="177" t="s">
        <v>141</v>
      </c>
      <c r="AU249" s="177" t="s">
        <v>85</v>
      </c>
      <c r="AV249" s="13" t="s">
        <v>85</v>
      </c>
      <c r="AW249" s="13" t="s">
        <v>33</v>
      </c>
      <c r="AX249" s="13" t="s">
        <v>77</v>
      </c>
      <c r="AY249" s="177" t="s">
        <v>132</v>
      </c>
    </row>
    <row r="250" spans="1:65" s="13" customFormat="1" ht="22.5">
      <c r="B250" s="175"/>
      <c r="D250" s="176" t="s">
        <v>141</v>
      </c>
      <c r="E250" s="177" t="s">
        <v>1</v>
      </c>
      <c r="F250" s="178" t="s">
        <v>455</v>
      </c>
      <c r="H250" s="179">
        <v>36.4</v>
      </c>
      <c r="I250" s="180"/>
      <c r="L250" s="175"/>
      <c r="M250" s="181"/>
      <c r="N250" s="182"/>
      <c r="O250" s="182"/>
      <c r="P250" s="182"/>
      <c r="Q250" s="182"/>
      <c r="R250" s="182"/>
      <c r="S250" s="182"/>
      <c r="T250" s="183"/>
      <c r="AT250" s="177" t="s">
        <v>141</v>
      </c>
      <c r="AU250" s="177" t="s">
        <v>85</v>
      </c>
      <c r="AV250" s="13" t="s">
        <v>85</v>
      </c>
      <c r="AW250" s="13" t="s">
        <v>33</v>
      </c>
      <c r="AX250" s="13" t="s">
        <v>77</v>
      </c>
      <c r="AY250" s="177" t="s">
        <v>132</v>
      </c>
    </row>
    <row r="251" spans="1:65" s="14" customFormat="1">
      <c r="B251" s="184"/>
      <c r="D251" s="176" t="s">
        <v>141</v>
      </c>
      <c r="E251" s="185" t="s">
        <v>1</v>
      </c>
      <c r="F251" s="186" t="s">
        <v>335</v>
      </c>
      <c r="H251" s="187">
        <v>64.42</v>
      </c>
      <c r="I251" s="188"/>
      <c r="L251" s="184"/>
      <c r="M251" s="189"/>
      <c r="N251" s="190"/>
      <c r="O251" s="190"/>
      <c r="P251" s="190"/>
      <c r="Q251" s="190"/>
      <c r="R251" s="190"/>
      <c r="S251" s="190"/>
      <c r="T251" s="191"/>
      <c r="AT251" s="185" t="s">
        <v>141</v>
      </c>
      <c r="AU251" s="185" t="s">
        <v>85</v>
      </c>
      <c r="AV251" s="14" t="s">
        <v>88</v>
      </c>
      <c r="AW251" s="14" t="s">
        <v>33</v>
      </c>
      <c r="AX251" s="14" t="s">
        <v>77</v>
      </c>
      <c r="AY251" s="185" t="s">
        <v>132</v>
      </c>
    </row>
    <row r="252" spans="1:65" s="15" customFormat="1">
      <c r="B252" s="205"/>
      <c r="D252" s="176" t="s">
        <v>141</v>
      </c>
      <c r="E252" s="206" t="s">
        <v>1</v>
      </c>
      <c r="F252" s="207" t="s">
        <v>336</v>
      </c>
      <c r="H252" s="208">
        <v>103.5</v>
      </c>
      <c r="I252" s="209"/>
      <c r="L252" s="205"/>
      <c r="M252" s="210"/>
      <c r="N252" s="211"/>
      <c r="O252" s="211"/>
      <c r="P252" s="211"/>
      <c r="Q252" s="211"/>
      <c r="R252" s="211"/>
      <c r="S252" s="211"/>
      <c r="T252" s="212"/>
      <c r="AT252" s="206" t="s">
        <v>141</v>
      </c>
      <c r="AU252" s="206" t="s">
        <v>85</v>
      </c>
      <c r="AV252" s="15" t="s">
        <v>91</v>
      </c>
      <c r="AW252" s="15" t="s">
        <v>33</v>
      </c>
      <c r="AX252" s="15" t="s">
        <v>8</v>
      </c>
      <c r="AY252" s="206" t="s">
        <v>132</v>
      </c>
    </row>
    <row r="253" spans="1:65" s="2" customFormat="1" ht="16.5" customHeight="1">
      <c r="A253" s="32"/>
      <c r="B253" s="161"/>
      <c r="C253" s="162" t="s">
        <v>229</v>
      </c>
      <c r="D253" s="162" t="s">
        <v>135</v>
      </c>
      <c r="E253" s="163" t="s">
        <v>456</v>
      </c>
      <c r="F253" s="164" t="s">
        <v>457</v>
      </c>
      <c r="G253" s="165" t="s">
        <v>138</v>
      </c>
      <c r="H253" s="166">
        <v>11.2</v>
      </c>
      <c r="I253" s="167"/>
      <c r="J253" s="168">
        <f>ROUND(I253*H253,0)</f>
        <v>0</v>
      </c>
      <c r="K253" s="164" t="s">
        <v>139</v>
      </c>
      <c r="L253" s="33"/>
      <c r="M253" s="169" t="s">
        <v>1</v>
      </c>
      <c r="N253" s="170" t="s">
        <v>42</v>
      </c>
      <c r="O253" s="58"/>
      <c r="P253" s="171">
        <f>O253*H253</f>
        <v>0</v>
      </c>
      <c r="Q253" s="171">
        <v>0</v>
      </c>
      <c r="R253" s="171">
        <f>Q253*H253</f>
        <v>0</v>
      </c>
      <c r="S253" s="171">
        <v>2.2300000000000002E-3</v>
      </c>
      <c r="T253" s="172">
        <f>S253*H253</f>
        <v>2.4976000000000002E-2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73" t="s">
        <v>220</v>
      </c>
      <c r="AT253" s="173" t="s">
        <v>135</v>
      </c>
      <c r="AU253" s="173" t="s">
        <v>85</v>
      </c>
      <c r="AY253" s="17" t="s">
        <v>132</v>
      </c>
      <c r="BE253" s="174">
        <f>IF(N253="základní",J253,0)</f>
        <v>0</v>
      </c>
      <c r="BF253" s="174">
        <f>IF(N253="snížená",J253,0)</f>
        <v>0</v>
      </c>
      <c r="BG253" s="174">
        <f>IF(N253="zákl. přenesená",J253,0)</f>
        <v>0</v>
      </c>
      <c r="BH253" s="174">
        <f>IF(N253="sníž. přenesená",J253,0)</f>
        <v>0</v>
      </c>
      <c r="BI253" s="174">
        <f>IF(N253="nulová",J253,0)</f>
        <v>0</v>
      </c>
      <c r="BJ253" s="17" t="s">
        <v>8</v>
      </c>
      <c r="BK253" s="174">
        <f>ROUND(I253*H253,0)</f>
        <v>0</v>
      </c>
      <c r="BL253" s="17" t="s">
        <v>220</v>
      </c>
      <c r="BM253" s="173" t="s">
        <v>458</v>
      </c>
    </row>
    <row r="254" spans="1:65" s="13" customFormat="1">
      <c r="B254" s="175"/>
      <c r="D254" s="176" t="s">
        <v>141</v>
      </c>
      <c r="E254" s="177" t="s">
        <v>1</v>
      </c>
      <c r="F254" s="178" t="s">
        <v>459</v>
      </c>
      <c r="H254" s="179">
        <v>11.2</v>
      </c>
      <c r="I254" s="180"/>
      <c r="L254" s="175"/>
      <c r="M254" s="181"/>
      <c r="N254" s="182"/>
      <c r="O254" s="182"/>
      <c r="P254" s="182"/>
      <c r="Q254" s="182"/>
      <c r="R254" s="182"/>
      <c r="S254" s="182"/>
      <c r="T254" s="183"/>
      <c r="AT254" s="177" t="s">
        <v>141</v>
      </c>
      <c r="AU254" s="177" t="s">
        <v>85</v>
      </c>
      <c r="AV254" s="13" t="s">
        <v>85</v>
      </c>
      <c r="AW254" s="13" t="s">
        <v>33</v>
      </c>
      <c r="AX254" s="13" t="s">
        <v>77</v>
      </c>
      <c r="AY254" s="177" t="s">
        <v>132</v>
      </c>
    </row>
    <row r="255" spans="1:65" s="14" customFormat="1">
      <c r="B255" s="184"/>
      <c r="D255" s="176" t="s">
        <v>141</v>
      </c>
      <c r="E255" s="185" t="s">
        <v>1</v>
      </c>
      <c r="F255" s="186" t="s">
        <v>148</v>
      </c>
      <c r="H255" s="187">
        <v>11.2</v>
      </c>
      <c r="I255" s="188"/>
      <c r="L255" s="184"/>
      <c r="M255" s="189"/>
      <c r="N255" s="190"/>
      <c r="O255" s="190"/>
      <c r="P255" s="190"/>
      <c r="Q255" s="190"/>
      <c r="R255" s="190"/>
      <c r="S255" s="190"/>
      <c r="T255" s="191"/>
      <c r="AT255" s="185" t="s">
        <v>141</v>
      </c>
      <c r="AU255" s="185" t="s">
        <v>85</v>
      </c>
      <c r="AV255" s="14" t="s">
        <v>88</v>
      </c>
      <c r="AW255" s="14" t="s">
        <v>33</v>
      </c>
      <c r="AX255" s="14" t="s">
        <v>8</v>
      </c>
      <c r="AY255" s="185" t="s">
        <v>132</v>
      </c>
    </row>
    <row r="256" spans="1:65" s="2" customFormat="1" ht="24" customHeight="1">
      <c r="A256" s="32"/>
      <c r="B256" s="161"/>
      <c r="C256" s="162" t="s">
        <v>306</v>
      </c>
      <c r="D256" s="162" t="s">
        <v>135</v>
      </c>
      <c r="E256" s="163" t="s">
        <v>460</v>
      </c>
      <c r="F256" s="164" t="s">
        <v>461</v>
      </c>
      <c r="G256" s="165" t="s">
        <v>257</v>
      </c>
      <c r="H256" s="166">
        <v>5</v>
      </c>
      <c r="I256" s="167"/>
      <c r="J256" s="168">
        <f>ROUND(I256*H256,0)</f>
        <v>0</v>
      </c>
      <c r="K256" s="164" t="s">
        <v>139</v>
      </c>
      <c r="L256" s="33"/>
      <c r="M256" s="169" t="s">
        <v>1</v>
      </c>
      <c r="N256" s="170" t="s">
        <v>42</v>
      </c>
      <c r="O256" s="58"/>
      <c r="P256" s="171">
        <f>O256*H256</f>
        <v>0</v>
      </c>
      <c r="Q256" s="171">
        <v>0</v>
      </c>
      <c r="R256" s="171">
        <f>Q256*H256</f>
        <v>0</v>
      </c>
      <c r="S256" s="171">
        <v>1.8799999999999999E-3</v>
      </c>
      <c r="T256" s="172">
        <f>S256*H256</f>
        <v>9.4000000000000004E-3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73" t="s">
        <v>220</v>
      </c>
      <c r="AT256" s="173" t="s">
        <v>135</v>
      </c>
      <c r="AU256" s="173" t="s">
        <v>85</v>
      </c>
      <c r="AY256" s="17" t="s">
        <v>132</v>
      </c>
      <c r="BE256" s="174">
        <f>IF(N256="základní",J256,0)</f>
        <v>0</v>
      </c>
      <c r="BF256" s="174">
        <f>IF(N256="snížená",J256,0)</f>
        <v>0</v>
      </c>
      <c r="BG256" s="174">
        <f>IF(N256="zákl. přenesená",J256,0)</f>
        <v>0</v>
      </c>
      <c r="BH256" s="174">
        <f>IF(N256="sníž. přenesená",J256,0)</f>
        <v>0</v>
      </c>
      <c r="BI256" s="174">
        <f>IF(N256="nulová",J256,0)</f>
        <v>0</v>
      </c>
      <c r="BJ256" s="17" t="s">
        <v>8</v>
      </c>
      <c r="BK256" s="174">
        <f>ROUND(I256*H256,0)</f>
        <v>0</v>
      </c>
      <c r="BL256" s="17" t="s">
        <v>220</v>
      </c>
      <c r="BM256" s="173" t="s">
        <v>462</v>
      </c>
    </row>
    <row r="257" spans="1:65" s="13" customFormat="1">
      <c r="B257" s="175"/>
      <c r="D257" s="176" t="s">
        <v>141</v>
      </c>
      <c r="E257" s="177" t="s">
        <v>1</v>
      </c>
      <c r="F257" s="178" t="s">
        <v>94</v>
      </c>
      <c r="H257" s="179">
        <v>5</v>
      </c>
      <c r="I257" s="180"/>
      <c r="L257" s="175"/>
      <c r="M257" s="181"/>
      <c r="N257" s="182"/>
      <c r="O257" s="182"/>
      <c r="P257" s="182"/>
      <c r="Q257" s="182"/>
      <c r="R257" s="182"/>
      <c r="S257" s="182"/>
      <c r="T257" s="183"/>
      <c r="AT257" s="177" t="s">
        <v>141</v>
      </c>
      <c r="AU257" s="177" t="s">
        <v>85</v>
      </c>
      <c r="AV257" s="13" t="s">
        <v>85</v>
      </c>
      <c r="AW257" s="13" t="s">
        <v>33</v>
      </c>
      <c r="AX257" s="13" t="s">
        <v>8</v>
      </c>
      <c r="AY257" s="177" t="s">
        <v>132</v>
      </c>
    </row>
    <row r="258" spans="1:65" s="2" customFormat="1" ht="16.5" customHeight="1">
      <c r="A258" s="32"/>
      <c r="B258" s="161"/>
      <c r="C258" s="162" t="s">
        <v>463</v>
      </c>
      <c r="D258" s="162" t="s">
        <v>135</v>
      </c>
      <c r="E258" s="163" t="s">
        <v>464</v>
      </c>
      <c r="F258" s="164" t="s">
        <v>465</v>
      </c>
      <c r="G258" s="165" t="s">
        <v>138</v>
      </c>
      <c r="H258" s="166">
        <v>109</v>
      </c>
      <c r="I258" s="167"/>
      <c r="J258" s="168">
        <f>ROUND(I258*H258,0)</f>
        <v>0</v>
      </c>
      <c r="K258" s="164" t="s">
        <v>139</v>
      </c>
      <c r="L258" s="33"/>
      <c r="M258" s="169" t="s">
        <v>1</v>
      </c>
      <c r="N258" s="170" t="s">
        <v>42</v>
      </c>
      <c r="O258" s="58"/>
      <c r="P258" s="171">
        <f>O258*H258</f>
        <v>0</v>
      </c>
      <c r="Q258" s="171">
        <v>0</v>
      </c>
      <c r="R258" s="171">
        <f>Q258*H258</f>
        <v>0</v>
      </c>
      <c r="S258" s="171">
        <v>2.5999999999999999E-3</v>
      </c>
      <c r="T258" s="172">
        <f>S258*H258</f>
        <v>0.28339999999999999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73" t="s">
        <v>220</v>
      </c>
      <c r="AT258" s="173" t="s">
        <v>135</v>
      </c>
      <c r="AU258" s="173" t="s">
        <v>85</v>
      </c>
      <c r="AY258" s="17" t="s">
        <v>132</v>
      </c>
      <c r="BE258" s="174">
        <f>IF(N258="základní",J258,0)</f>
        <v>0</v>
      </c>
      <c r="BF258" s="174">
        <f>IF(N258="snížená",J258,0)</f>
        <v>0</v>
      </c>
      <c r="BG258" s="174">
        <f>IF(N258="zákl. přenesená",J258,0)</f>
        <v>0</v>
      </c>
      <c r="BH258" s="174">
        <f>IF(N258="sníž. přenesená",J258,0)</f>
        <v>0</v>
      </c>
      <c r="BI258" s="174">
        <f>IF(N258="nulová",J258,0)</f>
        <v>0</v>
      </c>
      <c r="BJ258" s="17" t="s">
        <v>8</v>
      </c>
      <c r="BK258" s="174">
        <f>ROUND(I258*H258,0)</f>
        <v>0</v>
      </c>
      <c r="BL258" s="17" t="s">
        <v>220</v>
      </c>
      <c r="BM258" s="173" t="s">
        <v>466</v>
      </c>
    </row>
    <row r="259" spans="1:65" s="13" customFormat="1">
      <c r="B259" s="175"/>
      <c r="D259" s="176" t="s">
        <v>141</v>
      </c>
      <c r="E259" s="177" t="s">
        <v>1</v>
      </c>
      <c r="F259" s="178" t="s">
        <v>467</v>
      </c>
      <c r="H259" s="179">
        <v>72.599999999999994</v>
      </c>
      <c r="I259" s="180"/>
      <c r="L259" s="175"/>
      <c r="M259" s="181"/>
      <c r="N259" s="182"/>
      <c r="O259" s="182"/>
      <c r="P259" s="182"/>
      <c r="Q259" s="182"/>
      <c r="R259" s="182"/>
      <c r="S259" s="182"/>
      <c r="T259" s="183"/>
      <c r="AT259" s="177" t="s">
        <v>141</v>
      </c>
      <c r="AU259" s="177" t="s">
        <v>85</v>
      </c>
      <c r="AV259" s="13" t="s">
        <v>85</v>
      </c>
      <c r="AW259" s="13" t="s">
        <v>33</v>
      </c>
      <c r="AX259" s="13" t="s">
        <v>77</v>
      </c>
      <c r="AY259" s="177" t="s">
        <v>132</v>
      </c>
    </row>
    <row r="260" spans="1:65" s="13" customFormat="1">
      <c r="B260" s="175"/>
      <c r="D260" s="176" t="s">
        <v>141</v>
      </c>
      <c r="E260" s="177" t="s">
        <v>1</v>
      </c>
      <c r="F260" s="178" t="s">
        <v>468</v>
      </c>
      <c r="H260" s="179">
        <v>36.4</v>
      </c>
      <c r="I260" s="180"/>
      <c r="L260" s="175"/>
      <c r="M260" s="181"/>
      <c r="N260" s="182"/>
      <c r="O260" s="182"/>
      <c r="P260" s="182"/>
      <c r="Q260" s="182"/>
      <c r="R260" s="182"/>
      <c r="S260" s="182"/>
      <c r="T260" s="183"/>
      <c r="AT260" s="177" t="s">
        <v>141</v>
      </c>
      <c r="AU260" s="177" t="s">
        <v>85</v>
      </c>
      <c r="AV260" s="13" t="s">
        <v>85</v>
      </c>
      <c r="AW260" s="13" t="s">
        <v>33</v>
      </c>
      <c r="AX260" s="13" t="s">
        <v>77</v>
      </c>
      <c r="AY260" s="177" t="s">
        <v>132</v>
      </c>
    </row>
    <row r="261" spans="1:65" s="14" customFormat="1">
      <c r="B261" s="184"/>
      <c r="D261" s="176" t="s">
        <v>141</v>
      </c>
      <c r="E261" s="185" t="s">
        <v>1</v>
      </c>
      <c r="F261" s="186" t="s">
        <v>148</v>
      </c>
      <c r="H261" s="187">
        <v>109</v>
      </c>
      <c r="I261" s="188"/>
      <c r="L261" s="184"/>
      <c r="M261" s="189"/>
      <c r="N261" s="190"/>
      <c r="O261" s="190"/>
      <c r="P261" s="190"/>
      <c r="Q261" s="190"/>
      <c r="R261" s="190"/>
      <c r="S261" s="190"/>
      <c r="T261" s="191"/>
      <c r="AT261" s="185" t="s">
        <v>141</v>
      </c>
      <c r="AU261" s="185" t="s">
        <v>85</v>
      </c>
      <c r="AV261" s="14" t="s">
        <v>88</v>
      </c>
      <c r="AW261" s="14" t="s">
        <v>33</v>
      </c>
      <c r="AX261" s="14" t="s">
        <v>8</v>
      </c>
      <c r="AY261" s="185" t="s">
        <v>132</v>
      </c>
    </row>
    <row r="262" spans="1:65" s="2" customFormat="1" ht="16.5" customHeight="1">
      <c r="A262" s="32"/>
      <c r="B262" s="161"/>
      <c r="C262" s="162" t="s">
        <v>469</v>
      </c>
      <c r="D262" s="162" t="s">
        <v>135</v>
      </c>
      <c r="E262" s="163" t="s">
        <v>470</v>
      </c>
      <c r="F262" s="164" t="s">
        <v>471</v>
      </c>
      <c r="G262" s="165" t="s">
        <v>138</v>
      </c>
      <c r="H262" s="166">
        <v>70</v>
      </c>
      <c r="I262" s="167"/>
      <c r="J262" s="168">
        <f>ROUND(I262*H262,0)</f>
        <v>0</v>
      </c>
      <c r="K262" s="164" t="s">
        <v>139</v>
      </c>
      <c r="L262" s="33"/>
      <c r="M262" s="169" t="s">
        <v>1</v>
      </c>
      <c r="N262" s="170" t="s">
        <v>42</v>
      </c>
      <c r="O262" s="58"/>
      <c r="P262" s="171">
        <f>O262*H262</f>
        <v>0</v>
      </c>
      <c r="Q262" s="171">
        <v>0</v>
      </c>
      <c r="R262" s="171">
        <f>Q262*H262</f>
        <v>0</v>
      </c>
      <c r="S262" s="171">
        <v>3.9399999999999999E-3</v>
      </c>
      <c r="T262" s="172">
        <f>S262*H262</f>
        <v>0.27579999999999999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73" t="s">
        <v>220</v>
      </c>
      <c r="AT262" s="173" t="s">
        <v>135</v>
      </c>
      <c r="AU262" s="173" t="s">
        <v>85</v>
      </c>
      <c r="AY262" s="17" t="s">
        <v>132</v>
      </c>
      <c r="BE262" s="174">
        <f>IF(N262="základní",J262,0)</f>
        <v>0</v>
      </c>
      <c r="BF262" s="174">
        <f>IF(N262="snížená",J262,0)</f>
        <v>0</v>
      </c>
      <c r="BG262" s="174">
        <f>IF(N262="zákl. přenesená",J262,0)</f>
        <v>0</v>
      </c>
      <c r="BH262" s="174">
        <f>IF(N262="sníž. přenesená",J262,0)</f>
        <v>0</v>
      </c>
      <c r="BI262" s="174">
        <f>IF(N262="nulová",J262,0)</f>
        <v>0</v>
      </c>
      <c r="BJ262" s="17" t="s">
        <v>8</v>
      </c>
      <c r="BK262" s="174">
        <f>ROUND(I262*H262,0)</f>
        <v>0</v>
      </c>
      <c r="BL262" s="17" t="s">
        <v>220</v>
      </c>
      <c r="BM262" s="173" t="s">
        <v>472</v>
      </c>
    </row>
    <row r="263" spans="1:65" s="13" customFormat="1">
      <c r="B263" s="175"/>
      <c r="D263" s="176" t="s">
        <v>141</v>
      </c>
      <c r="E263" s="177" t="s">
        <v>1</v>
      </c>
      <c r="F263" s="178" t="s">
        <v>473</v>
      </c>
      <c r="H263" s="179">
        <v>33</v>
      </c>
      <c r="I263" s="180"/>
      <c r="L263" s="175"/>
      <c r="M263" s="181"/>
      <c r="N263" s="182"/>
      <c r="O263" s="182"/>
      <c r="P263" s="182"/>
      <c r="Q263" s="182"/>
      <c r="R263" s="182"/>
      <c r="S263" s="182"/>
      <c r="T263" s="183"/>
      <c r="AT263" s="177" t="s">
        <v>141</v>
      </c>
      <c r="AU263" s="177" t="s">
        <v>85</v>
      </c>
      <c r="AV263" s="13" t="s">
        <v>85</v>
      </c>
      <c r="AW263" s="13" t="s">
        <v>33</v>
      </c>
      <c r="AX263" s="13" t="s">
        <v>77</v>
      </c>
      <c r="AY263" s="177" t="s">
        <v>132</v>
      </c>
    </row>
    <row r="264" spans="1:65" s="13" customFormat="1">
      <c r="B264" s="175"/>
      <c r="D264" s="176" t="s">
        <v>141</v>
      </c>
      <c r="E264" s="177" t="s">
        <v>1</v>
      </c>
      <c r="F264" s="178" t="s">
        <v>474</v>
      </c>
      <c r="H264" s="179">
        <v>21</v>
      </c>
      <c r="I264" s="180"/>
      <c r="L264" s="175"/>
      <c r="M264" s="181"/>
      <c r="N264" s="182"/>
      <c r="O264" s="182"/>
      <c r="P264" s="182"/>
      <c r="Q264" s="182"/>
      <c r="R264" s="182"/>
      <c r="S264" s="182"/>
      <c r="T264" s="183"/>
      <c r="AT264" s="177" t="s">
        <v>141</v>
      </c>
      <c r="AU264" s="177" t="s">
        <v>85</v>
      </c>
      <c r="AV264" s="13" t="s">
        <v>85</v>
      </c>
      <c r="AW264" s="13" t="s">
        <v>33</v>
      </c>
      <c r="AX264" s="13" t="s">
        <v>77</v>
      </c>
      <c r="AY264" s="177" t="s">
        <v>132</v>
      </c>
    </row>
    <row r="265" spans="1:65" s="13" customFormat="1">
      <c r="B265" s="175"/>
      <c r="D265" s="176" t="s">
        <v>141</v>
      </c>
      <c r="E265" s="177" t="s">
        <v>1</v>
      </c>
      <c r="F265" s="178" t="s">
        <v>475</v>
      </c>
      <c r="H265" s="179">
        <v>16</v>
      </c>
      <c r="I265" s="180"/>
      <c r="L265" s="175"/>
      <c r="M265" s="181"/>
      <c r="N265" s="182"/>
      <c r="O265" s="182"/>
      <c r="P265" s="182"/>
      <c r="Q265" s="182"/>
      <c r="R265" s="182"/>
      <c r="S265" s="182"/>
      <c r="T265" s="183"/>
      <c r="AT265" s="177" t="s">
        <v>141</v>
      </c>
      <c r="AU265" s="177" t="s">
        <v>85</v>
      </c>
      <c r="AV265" s="13" t="s">
        <v>85</v>
      </c>
      <c r="AW265" s="13" t="s">
        <v>33</v>
      </c>
      <c r="AX265" s="13" t="s">
        <v>77</v>
      </c>
      <c r="AY265" s="177" t="s">
        <v>132</v>
      </c>
    </row>
    <row r="266" spans="1:65" s="14" customFormat="1">
      <c r="B266" s="184"/>
      <c r="D266" s="176" t="s">
        <v>141</v>
      </c>
      <c r="E266" s="185" t="s">
        <v>1</v>
      </c>
      <c r="F266" s="186" t="s">
        <v>148</v>
      </c>
      <c r="H266" s="187">
        <v>70</v>
      </c>
      <c r="I266" s="188"/>
      <c r="L266" s="184"/>
      <c r="M266" s="189"/>
      <c r="N266" s="190"/>
      <c r="O266" s="190"/>
      <c r="P266" s="190"/>
      <c r="Q266" s="190"/>
      <c r="R266" s="190"/>
      <c r="S266" s="190"/>
      <c r="T266" s="191"/>
      <c r="AT266" s="185" t="s">
        <v>141</v>
      </c>
      <c r="AU266" s="185" t="s">
        <v>85</v>
      </c>
      <c r="AV266" s="14" t="s">
        <v>88</v>
      </c>
      <c r="AW266" s="14" t="s">
        <v>33</v>
      </c>
      <c r="AX266" s="14" t="s">
        <v>8</v>
      </c>
      <c r="AY266" s="185" t="s">
        <v>132</v>
      </c>
    </row>
    <row r="267" spans="1:65" s="2" customFormat="1" ht="24" customHeight="1">
      <c r="A267" s="32"/>
      <c r="B267" s="161"/>
      <c r="C267" s="162" t="s">
        <v>476</v>
      </c>
      <c r="D267" s="162" t="s">
        <v>135</v>
      </c>
      <c r="E267" s="163" t="s">
        <v>477</v>
      </c>
      <c r="F267" s="164" t="s">
        <v>478</v>
      </c>
      <c r="G267" s="165" t="s">
        <v>138</v>
      </c>
      <c r="H267" s="166">
        <v>36.4</v>
      </c>
      <c r="I267" s="167"/>
      <c r="J267" s="168">
        <f>ROUND(I267*H267,0)</f>
        <v>0</v>
      </c>
      <c r="K267" s="164" t="s">
        <v>139</v>
      </c>
      <c r="L267" s="33"/>
      <c r="M267" s="169" t="s">
        <v>1</v>
      </c>
      <c r="N267" s="170" t="s">
        <v>42</v>
      </c>
      <c r="O267" s="58"/>
      <c r="P267" s="171">
        <f>O267*H267</f>
        <v>0</v>
      </c>
      <c r="Q267" s="171">
        <v>5.8387500000000002E-3</v>
      </c>
      <c r="R267" s="171">
        <f>Q267*H267</f>
        <v>0.21253050000000001</v>
      </c>
      <c r="S267" s="171">
        <v>0</v>
      </c>
      <c r="T267" s="172">
        <f>S267*H267</f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73" t="s">
        <v>220</v>
      </c>
      <c r="AT267" s="173" t="s">
        <v>135</v>
      </c>
      <c r="AU267" s="173" t="s">
        <v>85</v>
      </c>
      <c r="AY267" s="17" t="s">
        <v>132</v>
      </c>
      <c r="BE267" s="174">
        <f>IF(N267="základní",J267,0)</f>
        <v>0</v>
      </c>
      <c r="BF267" s="174">
        <f>IF(N267="snížená",J267,0)</f>
        <v>0</v>
      </c>
      <c r="BG267" s="174">
        <f>IF(N267="zákl. přenesená",J267,0)</f>
        <v>0</v>
      </c>
      <c r="BH267" s="174">
        <f>IF(N267="sníž. přenesená",J267,0)</f>
        <v>0</v>
      </c>
      <c r="BI267" s="174">
        <f>IF(N267="nulová",J267,0)</f>
        <v>0</v>
      </c>
      <c r="BJ267" s="17" t="s">
        <v>8</v>
      </c>
      <c r="BK267" s="174">
        <f>ROUND(I267*H267,0)</f>
        <v>0</v>
      </c>
      <c r="BL267" s="17" t="s">
        <v>220</v>
      </c>
      <c r="BM267" s="173" t="s">
        <v>479</v>
      </c>
    </row>
    <row r="268" spans="1:65" s="13" customFormat="1" ht="22.5">
      <c r="B268" s="175"/>
      <c r="D268" s="176" t="s">
        <v>141</v>
      </c>
      <c r="E268" s="177" t="s">
        <v>1</v>
      </c>
      <c r="F268" s="178" t="s">
        <v>455</v>
      </c>
      <c r="H268" s="179">
        <v>36.4</v>
      </c>
      <c r="I268" s="180"/>
      <c r="L268" s="175"/>
      <c r="M268" s="181"/>
      <c r="N268" s="182"/>
      <c r="O268" s="182"/>
      <c r="P268" s="182"/>
      <c r="Q268" s="182"/>
      <c r="R268" s="182"/>
      <c r="S268" s="182"/>
      <c r="T268" s="183"/>
      <c r="AT268" s="177" t="s">
        <v>141</v>
      </c>
      <c r="AU268" s="177" t="s">
        <v>85</v>
      </c>
      <c r="AV268" s="13" t="s">
        <v>85</v>
      </c>
      <c r="AW268" s="13" t="s">
        <v>33</v>
      </c>
      <c r="AX268" s="13" t="s">
        <v>8</v>
      </c>
      <c r="AY268" s="177" t="s">
        <v>132</v>
      </c>
    </row>
    <row r="269" spans="1:65" s="2" customFormat="1" ht="24" customHeight="1">
      <c r="A269" s="32"/>
      <c r="B269" s="161"/>
      <c r="C269" s="162" t="s">
        <v>480</v>
      </c>
      <c r="D269" s="162" t="s">
        <v>135</v>
      </c>
      <c r="E269" s="163" t="s">
        <v>481</v>
      </c>
      <c r="F269" s="164" t="s">
        <v>482</v>
      </c>
      <c r="G269" s="165" t="s">
        <v>138</v>
      </c>
      <c r="H269" s="166">
        <v>11.2</v>
      </c>
      <c r="I269" s="167"/>
      <c r="J269" s="168">
        <f>ROUND(I269*H269,0)</f>
        <v>0</v>
      </c>
      <c r="K269" s="164" t="s">
        <v>139</v>
      </c>
      <c r="L269" s="33"/>
      <c r="M269" s="169" t="s">
        <v>1</v>
      </c>
      <c r="N269" s="170" t="s">
        <v>42</v>
      </c>
      <c r="O269" s="58"/>
      <c r="P269" s="171">
        <f>O269*H269</f>
        <v>0</v>
      </c>
      <c r="Q269" s="171">
        <v>6.96E-3</v>
      </c>
      <c r="R269" s="171">
        <f>Q269*H269</f>
        <v>7.7951999999999994E-2</v>
      </c>
      <c r="S269" s="171">
        <v>0</v>
      </c>
      <c r="T269" s="172">
        <f>S269*H269</f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73" t="s">
        <v>220</v>
      </c>
      <c r="AT269" s="173" t="s">
        <v>135</v>
      </c>
      <c r="AU269" s="173" t="s">
        <v>85</v>
      </c>
      <c r="AY269" s="17" t="s">
        <v>132</v>
      </c>
      <c r="BE269" s="174">
        <f>IF(N269="základní",J269,0)</f>
        <v>0</v>
      </c>
      <c r="BF269" s="174">
        <f>IF(N269="snížená",J269,0)</f>
        <v>0</v>
      </c>
      <c r="BG269" s="174">
        <f>IF(N269="zákl. přenesená",J269,0)</f>
        <v>0</v>
      </c>
      <c r="BH269" s="174">
        <f>IF(N269="sníž. přenesená",J269,0)</f>
        <v>0</v>
      </c>
      <c r="BI269" s="174">
        <f>IF(N269="nulová",J269,0)</f>
        <v>0</v>
      </c>
      <c r="BJ269" s="17" t="s">
        <v>8</v>
      </c>
      <c r="BK269" s="174">
        <f>ROUND(I269*H269,0)</f>
        <v>0</v>
      </c>
      <c r="BL269" s="17" t="s">
        <v>220</v>
      </c>
      <c r="BM269" s="173" t="s">
        <v>483</v>
      </c>
    </row>
    <row r="270" spans="1:65" s="13" customFormat="1">
      <c r="B270" s="175"/>
      <c r="D270" s="176" t="s">
        <v>141</v>
      </c>
      <c r="E270" s="177" t="s">
        <v>1</v>
      </c>
      <c r="F270" s="178" t="s">
        <v>459</v>
      </c>
      <c r="H270" s="179">
        <v>11.2</v>
      </c>
      <c r="I270" s="180"/>
      <c r="L270" s="175"/>
      <c r="M270" s="181"/>
      <c r="N270" s="182"/>
      <c r="O270" s="182"/>
      <c r="P270" s="182"/>
      <c r="Q270" s="182"/>
      <c r="R270" s="182"/>
      <c r="S270" s="182"/>
      <c r="T270" s="183"/>
      <c r="AT270" s="177" t="s">
        <v>141</v>
      </c>
      <c r="AU270" s="177" t="s">
        <v>85</v>
      </c>
      <c r="AV270" s="13" t="s">
        <v>85</v>
      </c>
      <c r="AW270" s="13" t="s">
        <v>33</v>
      </c>
      <c r="AX270" s="13" t="s">
        <v>8</v>
      </c>
      <c r="AY270" s="177" t="s">
        <v>132</v>
      </c>
    </row>
    <row r="271" spans="1:65" s="2" customFormat="1" ht="24" customHeight="1">
      <c r="A271" s="32"/>
      <c r="B271" s="161"/>
      <c r="C271" s="162" t="s">
        <v>484</v>
      </c>
      <c r="D271" s="162" t="s">
        <v>135</v>
      </c>
      <c r="E271" s="163" t="s">
        <v>485</v>
      </c>
      <c r="F271" s="164" t="s">
        <v>486</v>
      </c>
      <c r="G271" s="165" t="s">
        <v>257</v>
      </c>
      <c r="H271" s="166">
        <v>5</v>
      </c>
      <c r="I271" s="167"/>
      <c r="J271" s="168">
        <f>ROUND(I271*H271,0)</f>
        <v>0</v>
      </c>
      <c r="K271" s="164" t="s">
        <v>139</v>
      </c>
      <c r="L271" s="33"/>
      <c r="M271" s="169" t="s">
        <v>1</v>
      </c>
      <c r="N271" s="170" t="s">
        <v>42</v>
      </c>
      <c r="O271" s="58"/>
      <c r="P271" s="171">
        <f>O271*H271</f>
        <v>0</v>
      </c>
      <c r="Q271" s="171">
        <v>1.5675000000000001E-2</v>
      </c>
      <c r="R271" s="171">
        <f>Q271*H271</f>
        <v>7.8375E-2</v>
      </c>
      <c r="S271" s="171">
        <v>0</v>
      </c>
      <c r="T271" s="172">
        <f>S271*H271</f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73" t="s">
        <v>220</v>
      </c>
      <c r="AT271" s="173" t="s">
        <v>135</v>
      </c>
      <c r="AU271" s="173" t="s">
        <v>85</v>
      </c>
      <c r="AY271" s="17" t="s">
        <v>132</v>
      </c>
      <c r="BE271" s="174">
        <f>IF(N271="základní",J271,0)</f>
        <v>0</v>
      </c>
      <c r="BF271" s="174">
        <f>IF(N271="snížená",J271,0)</f>
        <v>0</v>
      </c>
      <c r="BG271" s="174">
        <f>IF(N271="zákl. přenesená",J271,0)</f>
        <v>0</v>
      </c>
      <c r="BH271" s="174">
        <f>IF(N271="sníž. přenesená",J271,0)</f>
        <v>0</v>
      </c>
      <c r="BI271" s="174">
        <f>IF(N271="nulová",J271,0)</f>
        <v>0</v>
      </c>
      <c r="BJ271" s="17" t="s">
        <v>8</v>
      </c>
      <c r="BK271" s="174">
        <f>ROUND(I271*H271,0)</f>
        <v>0</v>
      </c>
      <c r="BL271" s="17" t="s">
        <v>220</v>
      </c>
      <c r="BM271" s="173" t="s">
        <v>487</v>
      </c>
    </row>
    <row r="272" spans="1:65" s="13" customFormat="1">
      <c r="B272" s="175"/>
      <c r="D272" s="176" t="s">
        <v>141</v>
      </c>
      <c r="E272" s="177" t="s">
        <v>1</v>
      </c>
      <c r="F272" s="178" t="s">
        <v>94</v>
      </c>
      <c r="H272" s="179">
        <v>5</v>
      </c>
      <c r="I272" s="180"/>
      <c r="L272" s="175"/>
      <c r="M272" s="181"/>
      <c r="N272" s="182"/>
      <c r="O272" s="182"/>
      <c r="P272" s="182"/>
      <c r="Q272" s="182"/>
      <c r="R272" s="182"/>
      <c r="S272" s="182"/>
      <c r="T272" s="183"/>
      <c r="AT272" s="177" t="s">
        <v>141</v>
      </c>
      <c r="AU272" s="177" t="s">
        <v>85</v>
      </c>
      <c r="AV272" s="13" t="s">
        <v>85</v>
      </c>
      <c r="AW272" s="13" t="s">
        <v>33</v>
      </c>
      <c r="AX272" s="13" t="s">
        <v>8</v>
      </c>
      <c r="AY272" s="177" t="s">
        <v>132</v>
      </c>
    </row>
    <row r="273" spans="1:65" s="2" customFormat="1" ht="24" customHeight="1">
      <c r="A273" s="32"/>
      <c r="B273" s="161"/>
      <c r="C273" s="162" t="s">
        <v>488</v>
      </c>
      <c r="D273" s="162" t="s">
        <v>135</v>
      </c>
      <c r="E273" s="163" t="s">
        <v>489</v>
      </c>
      <c r="F273" s="164" t="s">
        <v>490</v>
      </c>
      <c r="G273" s="165" t="s">
        <v>138</v>
      </c>
      <c r="H273" s="166">
        <v>109</v>
      </c>
      <c r="I273" s="167"/>
      <c r="J273" s="168">
        <f>ROUND(I273*H273,0)</f>
        <v>0</v>
      </c>
      <c r="K273" s="164" t="s">
        <v>139</v>
      </c>
      <c r="L273" s="33"/>
      <c r="M273" s="169" t="s">
        <v>1</v>
      </c>
      <c r="N273" s="170" t="s">
        <v>42</v>
      </c>
      <c r="O273" s="58"/>
      <c r="P273" s="171">
        <f>O273*H273</f>
        <v>0</v>
      </c>
      <c r="Q273" s="171">
        <v>1.7355999999999999E-3</v>
      </c>
      <c r="R273" s="171">
        <f>Q273*H273</f>
        <v>0.1891804</v>
      </c>
      <c r="S273" s="171">
        <v>0</v>
      </c>
      <c r="T273" s="172">
        <f>S273*H273</f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73" t="s">
        <v>220</v>
      </c>
      <c r="AT273" s="173" t="s">
        <v>135</v>
      </c>
      <c r="AU273" s="173" t="s">
        <v>85</v>
      </c>
      <c r="AY273" s="17" t="s">
        <v>132</v>
      </c>
      <c r="BE273" s="174">
        <f>IF(N273="základní",J273,0)</f>
        <v>0</v>
      </c>
      <c r="BF273" s="174">
        <f>IF(N273="snížená",J273,0)</f>
        <v>0</v>
      </c>
      <c r="BG273" s="174">
        <f>IF(N273="zákl. přenesená",J273,0)</f>
        <v>0</v>
      </c>
      <c r="BH273" s="174">
        <f>IF(N273="sníž. přenesená",J273,0)</f>
        <v>0</v>
      </c>
      <c r="BI273" s="174">
        <f>IF(N273="nulová",J273,0)</f>
        <v>0</v>
      </c>
      <c r="BJ273" s="17" t="s">
        <v>8</v>
      </c>
      <c r="BK273" s="174">
        <f>ROUND(I273*H273,0)</f>
        <v>0</v>
      </c>
      <c r="BL273" s="17" t="s">
        <v>220</v>
      </c>
      <c r="BM273" s="173" t="s">
        <v>491</v>
      </c>
    </row>
    <row r="274" spans="1:65" s="13" customFormat="1">
      <c r="B274" s="175"/>
      <c r="D274" s="176" t="s">
        <v>141</v>
      </c>
      <c r="E274" s="177" t="s">
        <v>1</v>
      </c>
      <c r="F274" s="178" t="s">
        <v>467</v>
      </c>
      <c r="H274" s="179">
        <v>72.599999999999994</v>
      </c>
      <c r="I274" s="180"/>
      <c r="L274" s="175"/>
      <c r="M274" s="181"/>
      <c r="N274" s="182"/>
      <c r="O274" s="182"/>
      <c r="P274" s="182"/>
      <c r="Q274" s="182"/>
      <c r="R274" s="182"/>
      <c r="S274" s="182"/>
      <c r="T274" s="183"/>
      <c r="AT274" s="177" t="s">
        <v>141</v>
      </c>
      <c r="AU274" s="177" t="s">
        <v>85</v>
      </c>
      <c r="AV274" s="13" t="s">
        <v>85</v>
      </c>
      <c r="AW274" s="13" t="s">
        <v>33</v>
      </c>
      <c r="AX274" s="13" t="s">
        <v>77</v>
      </c>
      <c r="AY274" s="177" t="s">
        <v>132</v>
      </c>
    </row>
    <row r="275" spans="1:65" s="13" customFormat="1">
      <c r="B275" s="175"/>
      <c r="D275" s="176" t="s">
        <v>141</v>
      </c>
      <c r="E275" s="177" t="s">
        <v>1</v>
      </c>
      <c r="F275" s="178" t="s">
        <v>468</v>
      </c>
      <c r="H275" s="179">
        <v>36.4</v>
      </c>
      <c r="I275" s="180"/>
      <c r="L275" s="175"/>
      <c r="M275" s="181"/>
      <c r="N275" s="182"/>
      <c r="O275" s="182"/>
      <c r="P275" s="182"/>
      <c r="Q275" s="182"/>
      <c r="R275" s="182"/>
      <c r="S275" s="182"/>
      <c r="T275" s="183"/>
      <c r="AT275" s="177" t="s">
        <v>141</v>
      </c>
      <c r="AU275" s="177" t="s">
        <v>85</v>
      </c>
      <c r="AV275" s="13" t="s">
        <v>85</v>
      </c>
      <c r="AW275" s="13" t="s">
        <v>33</v>
      </c>
      <c r="AX275" s="13" t="s">
        <v>77</v>
      </c>
      <c r="AY275" s="177" t="s">
        <v>132</v>
      </c>
    </row>
    <row r="276" spans="1:65" s="14" customFormat="1">
      <c r="B276" s="184"/>
      <c r="D276" s="176" t="s">
        <v>141</v>
      </c>
      <c r="E276" s="185" t="s">
        <v>1</v>
      </c>
      <c r="F276" s="186" t="s">
        <v>148</v>
      </c>
      <c r="H276" s="187">
        <v>109</v>
      </c>
      <c r="I276" s="188"/>
      <c r="L276" s="184"/>
      <c r="M276" s="189"/>
      <c r="N276" s="190"/>
      <c r="O276" s="190"/>
      <c r="P276" s="190"/>
      <c r="Q276" s="190"/>
      <c r="R276" s="190"/>
      <c r="S276" s="190"/>
      <c r="T276" s="191"/>
      <c r="AT276" s="185" t="s">
        <v>141</v>
      </c>
      <c r="AU276" s="185" t="s">
        <v>85</v>
      </c>
      <c r="AV276" s="14" t="s">
        <v>88</v>
      </c>
      <c r="AW276" s="14" t="s">
        <v>33</v>
      </c>
      <c r="AX276" s="14" t="s">
        <v>8</v>
      </c>
      <c r="AY276" s="185" t="s">
        <v>132</v>
      </c>
    </row>
    <row r="277" spans="1:65" s="2" customFormat="1" ht="24" customHeight="1">
      <c r="A277" s="32"/>
      <c r="B277" s="161"/>
      <c r="C277" s="162" t="s">
        <v>492</v>
      </c>
      <c r="D277" s="162" t="s">
        <v>135</v>
      </c>
      <c r="E277" s="163" t="s">
        <v>493</v>
      </c>
      <c r="F277" s="164" t="s">
        <v>494</v>
      </c>
      <c r="G277" s="165" t="s">
        <v>257</v>
      </c>
      <c r="H277" s="166">
        <v>10</v>
      </c>
      <c r="I277" s="167"/>
      <c r="J277" s="168">
        <f>ROUND(I277*H277,0)</f>
        <v>0</v>
      </c>
      <c r="K277" s="164" t="s">
        <v>139</v>
      </c>
      <c r="L277" s="33"/>
      <c r="M277" s="169" t="s">
        <v>1</v>
      </c>
      <c r="N277" s="170" t="s">
        <v>42</v>
      </c>
      <c r="O277" s="58"/>
      <c r="P277" s="171">
        <f>O277*H277</f>
        <v>0</v>
      </c>
      <c r="Q277" s="171">
        <v>2.5000000000000001E-4</v>
      </c>
      <c r="R277" s="171">
        <f>Q277*H277</f>
        <v>2.5000000000000001E-3</v>
      </c>
      <c r="S277" s="171">
        <v>0</v>
      </c>
      <c r="T277" s="172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73" t="s">
        <v>220</v>
      </c>
      <c r="AT277" s="173" t="s">
        <v>135</v>
      </c>
      <c r="AU277" s="173" t="s">
        <v>85</v>
      </c>
      <c r="AY277" s="17" t="s">
        <v>132</v>
      </c>
      <c r="BE277" s="174">
        <f>IF(N277="základní",J277,0)</f>
        <v>0</v>
      </c>
      <c r="BF277" s="174">
        <f>IF(N277="snížená",J277,0)</f>
        <v>0</v>
      </c>
      <c r="BG277" s="174">
        <f>IF(N277="zákl. přenesená",J277,0)</f>
        <v>0</v>
      </c>
      <c r="BH277" s="174">
        <f>IF(N277="sníž. přenesená",J277,0)</f>
        <v>0</v>
      </c>
      <c r="BI277" s="174">
        <f>IF(N277="nulová",J277,0)</f>
        <v>0</v>
      </c>
      <c r="BJ277" s="17" t="s">
        <v>8</v>
      </c>
      <c r="BK277" s="174">
        <f>ROUND(I277*H277,0)</f>
        <v>0</v>
      </c>
      <c r="BL277" s="17" t="s">
        <v>220</v>
      </c>
      <c r="BM277" s="173" t="s">
        <v>495</v>
      </c>
    </row>
    <row r="278" spans="1:65" s="13" customFormat="1">
      <c r="B278" s="175"/>
      <c r="D278" s="176" t="s">
        <v>141</v>
      </c>
      <c r="E278" s="177" t="s">
        <v>1</v>
      </c>
      <c r="F278" s="178" t="s">
        <v>496</v>
      </c>
      <c r="H278" s="179">
        <v>6</v>
      </c>
      <c r="I278" s="180"/>
      <c r="L278" s="175"/>
      <c r="M278" s="181"/>
      <c r="N278" s="182"/>
      <c r="O278" s="182"/>
      <c r="P278" s="182"/>
      <c r="Q278" s="182"/>
      <c r="R278" s="182"/>
      <c r="S278" s="182"/>
      <c r="T278" s="183"/>
      <c r="AT278" s="177" t="s">
        <v>141</v>
      </c>
      <c r="AU278" s="177" t="s">
        <v>85</v>
      </c>
      <c r="AV278" s="13" t="s">
        <v>85</v>
      </c>
      <c r="AW278" s="13" t="s">
        <v>33</v>
      </c>
      <c r="AX278" s="13" t="s">
        <v>77</v>
      </c>
      <c r="AY278" s="177" t="s">
        <v>132</v>
      </c>
    </row>
    <row r="279" spans="1:65" s="13" customFormat="1">
      <c r="B279" s="175"/>
      <c r="D279" s="176" t="s">
        <v>141</v>
      </c>
      <c r="E279" s="177" t="s">
        <v>1</v>
      </c>
      <c r="F279" s="178" t="s">
        <v>497</v>
      </c>
      <c r="H279" s="179">
        <v>4</v>
      </c>
      <c r="I279" s="180"/>
      <c r="L279" s="175"/>
      <c r="M279" s="181"/>
      <c r="N279" s="182"/>
      <c r="O279" s="182"/>
      <c r="P279" s="182"/>
      <c r="Q279" s="182"/>
      <c r="R279" s="182"/>
      <c r="S279" s="182"/>
      <c r="T279" s="183"/>
      <c r="AT279" s="177" t="s">
        <v>141</v>
      </c>
      <c r="AU279" s="177" t="s">
        <v>85</v>
      </c>
      <c r="AV279" s="13" t="s">
        <v>85</v>
      </c>
      <c r="AW279" s="13" t="s">
        <v>33</v>
      </c>
      <c r="AX279" s="13" t="s">
        <v>77</v>
      </c>
      <c r="AY279" s="177" t="s">
        <v>132</v>
      </c>
    </row>
    <row r="280" spans="1:65" s="14" customFormat="1">
      <c r="B280" s="184"/>
      <c r="D280" s="176" t="s">
        <v>141</v>
      </c>
      <c r="E280" s="185" t="s">
        <v>1</v>
      </c>
      <c r="F280" s="186" t="s">
        <v>148</v>
      </c>
      <c r="H280" s="187">
        <v>10</v>
      </c>
      <c r="I280" s="188"/>
      <c r="L280" s="184"/>
      <c r="M280" s="189"/>
      <c r="N280" s="190"/>
      <c r="O280" s="190"/>
      <c r="P280" s="190"/>
      <c r="Q280" s="190"/>
      <c r="R280" s="190"/>
      <c r="S280" s="190"/>
      <c r="T280" s="191"/>
      <c r="AT280" s="185" t="s">
        <v>141</v>
      </c>
      <c r="AU280" s="185" t="s">
        <v>85</v>
      </c>
      <c r="AV280" s="14" t="s">
        <v>88</v>
      </c>
      <c r="AW280" s="14" t="s">
        <v>33</v>
      </c>
      <c r="AX280" s="14" t="s">
        <v>8</v>
      </c>
      <c r="AY280" s="185" t="s">
        <v>132</v>
      </c>
    </row>
    <row r="281" spans="1:65" s="2" customFormat="1" ht="24" customHeight="1">
      <c r="A281" s="32"/>
      <c r="B281" s="161"/>
      <c r="C281" s="162" t="s">
        <v>498</v>
      </c>
      <c r="D281" s="162" t="s">
        <v>135</v>
      </c>
      <c r="E281" s="163" t="s">
        <v>499</v>
      </c>
      <c r="F281" s="164" t="s">
        <v>500</v>
      </c>
      <c r="G281" s="165" t="s">
        <v>138</v>
      </c>
      <c r="H281" s="166">
        <v>70</v>
      </c>
      <c r="I281" s="167"/>
      <c r="J281" s="168">
        <f>ROUND(I281*H281,0)</f>
        <v>0</v>
      </c>
      <c r="K281" s="164" t="s">
        <v>139</v>
      </c>
      <c r="L281" s="33"/>
      <c r="M281" s="169" t="s">
        <v>1</v>
      </c>
      <c r="N281" s="170" t="s">
        <v>42</v>
      </c>
      <c r="O281" s="58"/>
      <c r="P281" s="171">
        <f>O281*H281</f>
        <v>0</v>
      </c>
      <c r="Q281" s="171">
        <v>2.856E-3</v>
      </c>
      <c r="R281" s="171">
        <f>Q281*H281</f>
        <v>0.19992000000000001</v>
      </c>
      <c r="S281" s="171">
        <v>0</v>
      </c>
      <c r="T281" s="172">
        <f>S281*H281</f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73" t="s">
        <v>220</v>
      </c>
      <c r="AT281" s="173" t="s">
        <v>135</v>
      </c>
      <c r="AU281" s="173" t="s">
        <v>85</v>
      </c>
      <c r="AY281" s="17" t="s">
        <v>132</v>
      </c>
      <c r="BE281" s="174">
        <f>IF(N281="základní",J281,0)</f>
        <v>0</v>
      </c>
      <c r="BF281" s="174">
        <f>IF(N281="snížená",J281,0)</f>
        <v>0</v>
      </c>
      <c r="BG281" s="174">
        <f>IF(N281="zákl. přenesená",J281,0)</f>
        <v>0</v>
      </c>
      <c r="BH281" s="174">
        <f>IF(N281="sníž. přenesená",J281,0)</f>
        <v>0</v>
      </c>
      <c r="BI281" s="174">
        <f>IF(N281="nulová",J281,0)</f>
        <v>0</v>
      </c>
      <c r="BJ281" s="17" t="s">
        <v>8</v>
      </c>
      <c r="BK281" s="174">
        <f>ROUND(I281*H281,0)</f>
        <v>0</v>
      </c>
      <c r="BL281" s="17" t="s">
        <v>220</v>
      </c>
      <c r="BM281" s="173" t="s">
        <v>501</v>
      </c>
    </row>
    <row r="282" spans="1:65" s="13" customFormat="1">
      <c r="B282" s="175"/>
      <c r="D282" s="176" t="s">
        <v>141</v>
      </c>
      <c r="E282" s="177" t="s">
        <v>1</v>
      </c>
      <c r="F282" s="178" t="s">
        <v>473</v>
      </c>
      <c r="H282" s="179">
        <v>33</v>
      </c>
      <c r="I282" s="180"/>
      <c r="L282" s="175"/>
      <c r="M282" s="181"/>
      <c r="N282" s="182"/>
      <c r="O282" s="182"/>
      <c r="P282" s="182"/>
      <c r="Q282" s="182"/>
      <c r="R282" s="182"/>
      <c r="S282" s="182"/>
      <c r="T282" s="183"/>
      <c r="AT282" s="177" t="s">
        <v>141</v>
      </c>
      <c r="AU282" s="177" t="s">
        <v>85</v>
      </c>
      <c r="AV282" s="13" t="s">
        <v>85</v>
      </c>
      <c r="AW282" s="13" t="s">
        <v>33</v>
      </c>
      <c r="AX282" s="13" t="s">
        <v>77</v>
      </c>
      <c r="AY282" s="177" t="s">
        <v>132</v>
      </c>
    </row>
    <row r="283" spans="1:65" s="13" customFormat="1">
      <c r="B283" s="175"/>
      <c r="D283" s="176" t="s">
        <v>141</v>
      </c>
      <c r="E283" s="177" t="s">
        <v>1</v>
      </c>
      <c r="F283" s="178" t="s">
        <v>474</v>
      </c>
      <c r="H283" s="179">
        <v>21</v>
      </c>
      <c r="I283" s="180"/>
      <c r="L283" s="175"/>
      <c r="M283" s="181"/>
      <c r="N283" s="182"/>
      <c r="O283" s="182"/>
      <c r="P283" s="182"/>
      <c r="Q283" s="182"/>
      <c r="R283" s="182"/>
      <c r="S283" s="182"/>
      <c r="T283" s="183"/>
      <c r="AT283" s="177" t="s">
        <v>141</v>
      </c>
      <c r="AU283" s="177" t="s">
        <v>85</v>
      </c>
      <c r="AV283" s="13" t="s">
        <v>85</v>
      </c>
      <c r="AW283" s="13" t="s">
        <v>33</v>
      </c>
      <c r="AX283" s="13" t="s">
        <v>77</v>
      </c>
      <c r="AY283" s="177" t="s">
        <v>132</v>
      </c>
    </row>
    <row r="284" spans="1:65" s="13" customFormat="1">
      <c r="B284" s="175"/>
      <c r="D284" s="176" t="s">
        <v>141</v>
      </c>
      <c r="E284" s="177" t="s">
        <v>1</v>
      </c>
      <c r="F284" s="178" t="s">
        <v>475</v>
      </c>
      <c r="H284" s="179">
        <v>16</v>
      </c>
      <c r="I284" s="180"/>
      <c r="L284" s="175"/>
      <c r="M284" s="181"/>
      <c r="N284" s="182"/>
      <c r="O284" s="182"/>
      <c r="P284" s="182"/>
      <c r="Q284" s="182"/>
      <c r="R284" s="182"/>
      <c r="S284" s="182"/>
      <c r="T284" s="183"/>
      <c r="AT284" s="177" t="s">
        <v>141</v>
      </c>
      <c r="AU284" s="177" t="s">
        <v>85</v>
      </c>
      <c r="AV284" s="13" t="s">
        <v>85</v>
      </c>
      <c r="AW284" s="13" t="s">
        <v>33</v>
      </c>
      <c r="AX284" s="13" t="s">
        <v>77</v>
      </c>
      <c r="AY284" s="177" t="s">
        <v>132</v>
      </c>
    </row>
    <row r="285" spans="1:65" s="14" customFormat="1">
      <c r="B285" s="184"/>
      <c r="D285" s="176" t="s">
        <v>141</v>
      </c>
      <c r="E285" s="185" t="s">
        <v>1</v>
      </c>
      <c r="F285" s="186" t="s">
        <v>148</v>
      </c>
      <c r="H285" s="187">
        <v>70</v>
      </c>
      <c r="I285" s="188"/>
      <c r="L285" s="184"/>
      <c r="M285" s="189"/>
      <c r="N285" s="190"/>
      <c r="O285" s="190"/>
      <c r="P285" s="190"/>
      <c r="Q285" s="190"/>
      <c r="R285" s="190"/>
      <c r="S285" s="190"/>
      <c r="T285" s="191"/>
      <c r="AT285" s="185" t="s">
        <v>141</v>
      </c>
      <c r="AU285" s="185" t="s">
        <v>85</v>
      </c>
      <c r="AV285" s="14" t="s">
        <v>88</v>
      </c>
      <c r="AW285" s="14" t="s">
        <v>33</v>
      </c>
      <c r="AX285" s="14" t="s">
        <v>8</v>
      </c>
      <c r="AY285" s="185" t="s">
        <v>132</v>
      </c>
    </row>
    <row r="286" spans="1:65" s="2" customFormat="1" ht="24" customHeight="1">
      <c r="A286" s="32"/>
      <c r="B286" s="161"/>
      <c r="C286" s="162" t="s">
        <v>502</v>
      </c>
      <c r="D286" s="162" t="s">
        <v>135</v>
      </c>
      <c r="E286" s="163" t="s">
        <v>503</v>
      </c>
      <c r="F286" s="164" t="s">
        <v>504</v>
      </c>
      <c r="G286" s="165" t="s">
        <v>196</v>
      </c>
      <c r="H286" s="166">
        <v>0.76</v>
      </c>
      <c r="I286" s="167"/>
      <c r="J286" s="168">
        <f>ROUND(I286*H286,0)</f>
        <v>0</v>
      </c>
      <c r="K286" s="164" t="s">
        <v>139</v>
      </c>
      <c r="L286" s="33"/>
      <c r="M286" s="213" t="s">
        <v>1</v>
      </c>
      <c r="N286" s="214" t="s">
        <v>42</v>
      </c>
      <c r="O286" s="215"/>
      <c r="P286" s="216">
        <f>O286*H286</f>
        <v>0</v>
      </c>
      <c r="Q286" s="216">
        <v>0</v>
      </c>
      <c r="R286" s="216">
        <f>Q286*H286</f>
        <v>0</v>
      </c>
      <c r="S286" s="216">
        <v>0</v>
      </c>
      <c r="T286" s="217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73" t="s">
        <v>220</v>
      </c>
      <c r="AT286" s="173" t="s">
        <v>135</v>
      </c>
      <c r="AU286" s="173" t="s">
        <v>85</v>
      </c>
      <c r="AY286" s="17" t="s">
        <v>132</v>
      </c>
      <c r="BE286" s="174">
        <f>IF(N286="základní",J286,0)</f>
        <v>0</v>
      </c>
      <c r="BF286" s="174">
        <f>IF(N286="snížená",J286,0)</f>
        <v>0</v>
      </c>
      <c r="BG286" s="174">
        <f>IF(N286="zákl. přenesená",J286,0)</f>
        <v>0</v>
      </c>
      <c r="BH286" s="174">
        <f>IF(N286="sníž. přenesená",J286,0)</f>
        <v>0</v>
      </c>
      <c r="BI286" s="174">
        <f>IF(N286="nulová",J286,0)</f>
        <v>0</v>
      </c>
      <c r="BJ286" s="17" t="s">
        <v>8</v>
      </c>
      <c r="BK286" s="174">
        <f>ROUND(I286*H286,0)</f>
        <v>0</v>
      </c>
      <c r="BL286" s="17" t="s">
        <v>220</v>
      </c>
      <c r="BM286" s="173" t="s">
        <v>505</v>
      </c>
    </row>
    <row r="287" spans="1:65" s="2" customFormat="1" ht="6.95" customHeight="1">
      <c r="A287" s="32"/>
      <c r="B287" s="47"/>
      <c r="C287" s="48"/>
      <c r="D287" s="48"/>
      <c r="E287" s="48"/>
      <c r="F287" s="48"/>
      <c r="G287" s="48"/>
      <c r="H287" s="48"/>
      <c r="I287" s="121"/>
      <c r="J287" s="48"/>
      <c r="K287" s="48"/>
      <c r="L287" s="33"/>
      <c r="M287" s="32"/>
      <c r="O287" s="32"/>
      <c r="P287" s="32"/>
      <c r="Q287" s="32"/>
      <c r="R287" s="32"/>
      <c r="S287" s="32"/>
      <c r="T287" s="32"/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</row>
  </sheetData>
  <autoFilter ref="C125:K286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30"/>
  <sheetViews>
    <sheetView showGridLines="0" topLeftCell="A218" workbookViewId="0">
      <selection activeCell="H251" sqref="H25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3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I2" s="93"/>
      <c r="L2" s="237" t="s">
        <v>5</v>
      </c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7" t="s">
        <v>90</v>
      </c>
      <c r="AZ2" s="94" t="s">
        <v>311</v>
      </c>
      <c r="BA2" s="94" t="s">
        <v>506</v>
      </c>
      <c r="BB2" s="94" t="s">
        <v>1</v>
      </c>
      <c r="BC2" s="94" t="s">
        <v>507</v>
      </c>
      <c r="BD2" s="94" t="s">
        <v>85</v>
      </c>
    </row>
    <row r="3" spans="1:56" s="1" customFormat="1" ht="6.95" customHeight="1">
      <c r="B3" s="18"/>
      <c r="C3" s="19"/>
      <c r="D3" s="19"/>
      <c r="E3" s="19"/>
      <c r="F3" s="19"/>
      <c r="G3" s="19"/>
      <c r="H3" s="19"/>
      <c r="I3" s="95"/>
      <c r="J3" s="19"/>
      <c r="K3" s="19"/>
      <c r="L3" s="20"/>
      <c r="AT3" s="17" t="s">
        <v>85</v>
      </c>
      <c r="AZ3" s="94" t="s">
        <v>508</v>
      </c>
      <c r="BA3" s="94" t="s">
        <v>509</v>
      </c>
      <c r="BB3" s="94" t="s">
        <v>1</v>
      </c>
      <c r="BC3" s="94" t="s">
        <v>510</v>
      </c>
      <c r="BD3" s="94" t="s">
        <v>85</v>
      </c>
    </row>
    <row r="4" spans="1:56" s="1" customFormat="1" ht="24.95" customHeight="1">
      <c r="B4" s="20"/>
      <c r="D4" s="21" t="s">
        <v>100</v>
      </c>
      <c r="I4" s="93"/>
      <c r="L4" s="20"/>
      <c r="M4" s="96" t="s">
        <v>11</v>
      </c>
      <c r="AT4" s="17" t="s">
        <v>3</v>
      </c>
      <c r="AZ4" s="94" t="s">
        <v>511</v>
      </c>
      <c r="BA4" s="94" t="s">
        <v>512</v>
      </c>
      <c r="BB4" s="94" t="s">
        <v>1</v>
      </c>
      <c r="BC4" s="94" t="s">
        <v>513</v>
      </c>
      <c r="BD4" s="94" t="s">
        <v>85</v>
      </c>
    </row>
    <row r="5" spans="1:56" s="1" customFormat="1" ht="6.95" customHeight="1">
      <c r="B5" s="20"/>
      <c r="I5" s="93"/>
      <c r="L5" s="20"/>
      <c r="AZ5" s="94" t="s">
        <v>514</v>
      </c>
      <c r="BA5" s="94" t="s">
        <v>515</v>
      </c>
      <c r="BB5" s="94" t="s">
        <v>1</v>
      </c>
      <c r="BC5" s="94" t="s">
        <v>516</v>
      </c>
      <c r="BD5" s="94" t="s">
        <v>85</v>
      </c>
    </row>
    <row r="6" spans="1:56" s="1" customFormat="1" ht="12" customHeight="1">
      <c r="B6" s="20"/>
      <c r="D6" s="27" t="s">
        <v>17</v>
      </c>
      <c r="I6" s="93"/>
      <c r="L6" s="20"/>
      <c r="AZ6" s="94" t="s">
        <v>517</v>
      </c>
      <c r="BA6" s="94" t="s">
        <v>518</v>
      </c>
      <c r="BB6" s="94" t="s">
        <v>1</v>
      </c>
      <c r="BC6" s="94" t="s">
        <v>519</v>
      </c>
      <c r="BD6" s="94" t="s">
        <v>85</v>
      </c>
    </row>
    <row r="7" spans="1:56" s="1" customFormat="1" ht="16.5" customHeight="1">
      <c r="B7" s="20"/>
      <c r="E7" s="261" t="str">
        <f>'Rekapitulace stavby'!K6</f>
        <v>Energetická opatření budovy tělocvičny se zázemím, nábř. J.Wolkera</v>
      </c>
      <c r="F7" s="262"/>
      <c r="G7" s="262"/>
      <c r="H7" s="262"/>
      <c r="I7" s="93"/>
      <c r="L7" s="20"/>
      <c r="AZ7" s="94" t="s">
        <v>520</v>
      </c>
      <c r="BA7" s="94" t="s">
        <v>521</v>
      </c>
      <c r="BB7" s="94" t="s">
        <v>1</v>
      </c>
      <c r="BC7" s="94" t="s">
        <v>522</v>
      </c>
      <c r="BD7" s="94" t="s">
        <v>85</v>
      </c>
    </row>
    <row r="8" spans="1:56" s="2" customFormat="1" ht="12" customHeight="1">
      <c r="A8" s="32"/>
      <c r="B8" s="33"/>
      <c r="C8" s="32"/>
      <c r="D8" s="27" t="s">
        <v>101</v>
      </c>
      <c r="E8" s="32"/>
      <c r="F8" s="32"/>
      <c r="G8" s="32"/>
      <c r="H8" s="32"/>
      <c r="I8" s="97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Z8" s="94" t="s">
        <v>523</v>
      </c>
      <c r="BA8" s="94" t="s">
        <v>524</v>
      </c>
      <c r="BB8" s="94" t="s">
        <v>1</v>
      </c>
      <c r="BC8" s="94" t="s">
        <v>525</v>
      </c>
      <c r="BD8" s="94" t="s">
        <v>85</v>
      </c>
    </row>
    <row r="9" spans="1:56" s="2" customFormat="1" ht="16.5" customHeight="1">
      <c r="A9" s="32"/>
      <c r="B9" s="33"/>
      <c r="C9" s="32"/>
      <c r="D9" s="32"/>
      <c r="E9" s="245" t="s">
        <v>526</v>
      </c>
      <c r="F9" s="260"/>
      <c r="G9" s="260"/>
      <c r="H9" s="260"/>
      <c r="I9" s="97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Z9" s="94" t="s">
        <v>527</v>
      </c>
      <c r="BA9" s="94" t="s">
        <v>528</v>
      </c>
      <c r="BB9" s="94" t="s">
        <v>1</v>
      </c>
      <c r="BC9" s="94" t="s">
        <v>529</v>
      </c>
      <c r="BD9" s="94" t="s">
        <v>85</v>
      </c>
    </row>
    <row r="10" spans="1:56" s="2" customFormat="1">
      <c r="A10" s="32"/>
      <c r="B10" s="33"/>
      <c r="C10" s="32"/>
      <c r="D10" s="32"/>
      <c r="E10" s="32"/>
      <c r="F10" s="32"/>
      <c r="G10" s="32"/>
      <c r="H10" s="32"/>
      <c r="I10" s="97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Z10" s="94" t="s">
        <v>530</v>
      </c>
      <c r="BA10" s="94" t="s">
        <v>531</v>
      </c>
      <c r="BB10" s="94" t="s">
        <v>1</v>
      </c>
      <c r="BC10" s="94" t="s">
        <v>532</v>
      </c>
      <c r="BD10" s="94" t="s">
        <v>85</v>
      </c>
    </row>
    <row r="11" spans="1:56" s="2" customFormat="1" ht="12" customHeight="1">
      <c r="A11" s="32"/>
      <c r="B11" s="33"/>
      <c r="C11" s="32"/>
      <c r="D11" s="27" t="s">
        <v>19</v>
      </c>
      <c r="E11" s="32"/>
      <c r="F11" s="25" t="s">
        <v>1</v>
      </c>
      <c r="G11" s="32"/>
      <c r="H11" s="32"/>
      <c r="I11" s="98" t="s">
        <v>20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Z11" s="94" t="s">
        <v>533</v>
      </c>
      <c r="BA11" s="94" t="s">
        <v>534</v>
      </c>
      <c r="BB11" s="94" t="s">
        <v>1</v>
      </c>
      <c r="BC11" s="94" t="s">
        <v>535</v>
      </c>
      <c r="BD11" s="94" t="s">
        <v>85</v>
      </c>
    </row>
    <row r="12" spans="1:56" s="2" customFormat="1" ht="12" customHeight="1">
      <c r="A12" s="32"/>
      <c r="B12" s="33"/>
      <c r="C12" s="32"/>
      <c r="D12" s="27" t="s">
        <v>21</v>
      </c>
      <c r="E12" s="32"/>
      <c r="F12" s="25" t="s">
        <v>22</v>
      </c>
      <c r="G12" s="32"/>
      <c r="H12" s="32"/>
      <c r="I12" s="98" t="s">
        <v>23</v>
      </c>
      <c r="J12" s="55" t="str">
        <f>'Rekapitulace stavby'!AN8</f>
        <v>29. 8. 2019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Z12" s="94" t="s">
        <v>536</v>
      </c>
      <c r="BA12" s="94" t="s">
        <v>537</v>
      </c>
      <c r="BB12" s="94" t="s">
        <v>1</v>
      </c>
      <c r="BC12" s="94" t="s">
        <v>538</v>
      </c>
      <c r="BD12" s="94" t="s">
        <v>85</v>
      </c>
    </row>
    <row r="13" spans="1:5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7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Z13" s="94" t="s">
        <v>539</v>
      </c>
      <c r="BA13" s="94" t="s">
        <v>540</v>
      </c>
      <c r="BB13" s="94" t="s">
        <v>1</v>
      </c>
      <c r="BC13" s="94" t="s">
        <v>541</v>
      </c>
      <c r="BD13" s="94" t="s">
        <v>85</v>
      </c>
    </row>
    <row r="14" spans="1:56" s="2" customFormat="1" ht="12" customHeight="1">
      <c r="A14" s="32"/>
      <c r="B14" s="33"/>
      <c r="C14" s="32"/>
      <c r="D14" s="27" t="s">
        <v>25</v>
      </c>
      <c r="E14" s="32"/>
      <c r="F14" s="32"/>
      <c r="G14" s="32"/>
      <c r="H14" s="32"/>
      <c r="I14" s="98" t="s">
        <v>26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Z14" s="94" t="s">
        <v>542</v>
      </c>
      <c r="BA14" s="94" t="s">
        <v>543</v>
      </c>
      <c r="BB14" s="94" t="s">
        <v>1</v>
      </c>
      <c r="BC14" s="94" t="s">
        <v>544</v>
      </c>
      <c r="BD14" s="94" t="s">
        <v>85</v>
      </c>
    </row>
    <row r="15" spans="1:56" s="2" customFormat="1" ht="18" customHeight="1">
      <c r="A15" s="32"/>
      <c r="B15" s="33"/>
      <c r="C15" s="32"/>
      <c r="D15" s="32"/>
      <c r="E15" s="25" t="s">
        <v>27</v>
      </c>
      <c r="F15" s="32"/>
      <c r="G15" s="32"/>
      <c r="H15" s="32"/>
      <c r="I15" s="98" t="s">
        <v>28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Z15" s="94" t="s">
        <v>545</v>
      </c>
      <c r="BA15" s="94" t="s">
        <v>546</v>
      </c>
      <c r="BB15" s="94" t="s">
        <v>1</v>
      </c>
      <c r="BC15" s="94" t="s">
        <v>547</v>
      </c>
      <c r="BD15" s="94" t="s">
        <v>85</v>
      </c>
    </row>
    <row r="16" spans="1:5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7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Z16" s="94" t="s">
        <v>548</v>
      </c>
      <c r="BA16" s="94" t="s">
        <v>549</v>
      </c>
      <c r="BB16" s="94" t="s">
        <v>1</v>
      </c>
      <c r="BC16" s="94" t="s">
        <v>550</v>
      </c>
      <c r="BD16" s="94" t="s">
        <v>85</v>
      </c>
    </row>
    <row r="17" spans="1:56" s="2" customFormat="1" ht="12" customHeight="1">
      <c r="A17" s="32"/>
      <c r="B17" s="33"/>
      <c r="C17" s="32"/>
      <c r="D17" s="27" t="s">
        <v>29</v>
      </c>
      <c r="E17" s="32"/>
      <c r="F17" s="32"/>
      <c r="G17" s="32"/>
      <c r="H17" s="32"/>
      <c r="I17" s="98" t="s">
        <v>26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Z17" s="94" t="s">
        <v>551</v>
      </c>
      <c r="BA17" s="94" t="s">
        <v>552</v>
      </c>
      <c r="BB17" s="94" t="s">
        <v>1</v>
      </c>
      <c r="BC17" s="94" t="s">
        <v>553</v>
      </c>
      <c r="BD17" s="94" t="s">
        <v>85</v>
      </c>
    </row>
    <row r="18" spans="1:56" s="2" customFormat="1" ht="18" customHeight="1">
      <c r="A18" s="32"/>
      <c r="B18" s="33"/>
      <c r="C18" s="32"/>
      <c r="D18" s="32"/>
      <c r="E18" s="263" t="str">
        <f>'Rekapitulace stavby'!E14</f>
        <v>Vyplň údaj</v>
      </c>
      <c r="F18" s="248"/>
      <c r="G18" s="248"/>
      <c r="H18" s="248"/>
      <c r="I18" s="98" t="s">
        <v>28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Z18" s="94" t="s">
        <v>554</v>
      </c>
      <c r="BA18" s="94" t="s">
        <v>555</v>
      </c>
      <c r="BB18" s="94" t="s">
        <v>1</v>
      </c>
      <c r="BC18" s="94" t="s">
        <v>556</v>
      </c>
      <c r="BD18" s="94" t="s">
        <v>85</v>
      </c>
    </row>
    <row r="19" spans="1:56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7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Z19" s="94" t="s">
        <v>557</v>
      </c>
      <c r="BA19" s="94" t="s">
        <v>558</v>
      </c>
      <c r="BB19" s="94" t="s">
        <v>1</v>
      </c>
      <c r="BC19" s="94" t="s">
        <v>559</v>
      </c>
      <c r="BD19" s="94" t="s">
        <v>85</v>
      </c>
    </row>
    <row r="20" spans="1:56" s="2" customFormat="1" ht="12" customHeight="1">
      <c r="A20" s="32"/>
      <c r="B20" s="33"/>
      <c r="C20" s="32"/>
      <c r="D20" s="27" t="s">
        <v>31</v>
      </c>
      <c r="E20" s="32"/>
      <c r="F20" s="32"/>
      <c r="G20" s="32"/>
      <c r="H20" s="32"/>
      <c r="I20" s="98" t="s">
        <v>26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Z20" s="94" t="s">
        <v>560</v>
      </c>
      <c r="BA20" s="94" t="s">
        <v>561</v>
      </c>
      <c r="BB20" s="94" t="s">
        <v>1</v>
      </c>
      <c r="BC20" s="94" t="s">
        <v>562</v>
      </c>
      <c r="BD20" s="94" t="s">
        <v>85</v>
      </c>
    </row>
    <row r="21" spans="1:56" s="2" customFormat="1" ht="18" customHeight="1">
      <c r="A21" s="32"/>
      <c r="B21" s="33"/>
      <c r="C21" s="32"/>
      <c r="D21" s="32"/>
      <c r="E21" s="25" t="s">
        <v>32</v>
      </c>
      <c r="F21" s="32"/>
      <c r="G21" s="32"/>
      <c r="H21" s="32"/>
      <c r="I21" s="98" t="s">
        <v>28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56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7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56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98" t="s">
        <v>26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56" s="2" customFormat="1" ht="18" customHeight="1">
      <c r="A24" s="32"/>
      <c r="B24" s="33"/>
      <c r="C24" s="32"/>
      <c r="D24" s="32"/>
      <c r="E24" s="25" t="s">
        <v>35</v>
      </c>
      <c r="F24" s="32"/>
      <c r="G24" s="32"/>
      <c r="H24" s="32"/>
      <c r="I24" s="98" t="s">
        <v>28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56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7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56" s="2" customFormat="1" ht="12" customHeight="1">
      <c r="A26" s="32"/>
      <c r="B26" s="33"/>
      <c r="C26" s="32"/>
      <c r="D26" s="27" t="s">
        <v>36</v>
      </c>
      <c r="E26" s="32"/>
      <c r="F26" s="32"/>
      <c r="G26" s="32"/>
      <c r="H26" s="32"/>
      <c r="I26" s="97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56" s="8" customFormat="1" ht="16.5" customHeight="1">
      <c r="A27" s="99"/>
      <c r="B27" s="100"/>
      <c r="C27" s="99"/>
      <c r="D27" s="99"/>
      <c r="E27" s="252" t="s">
        <v>1</v>
      </c>
      <c r="F27" s="252"/>
      <c r="G27" s="252"/>
      <c r="H27" s="252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56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7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56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103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56" s="2" customFormat="1" ht="25.35" customHeight="1">
      <c r="A30" s="32"/>
      <c r="B30" s="33"/>
      <c r="C30" s="32"/>
      <c r="D30" s="104" t="s">
        <v>37</v>
      </c>
      <c r="E30" s="32"/>
      <c r="F30" s="32"/>
      <c r="G30" s="32"/>
      <c r="H30" s="32"/>
      <c r="I30" s="97"/>
      <c r="J30" s="71">
        <f>ROUND(J129, 0)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56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103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56" s="2" customFormat="1" ht="14.45" customHeight="1">
      <c r="A32" s="32"/>
      <c r="B32" s="33"/>
      <c r="C32" s="32"/>
      <c r="D32" s="32"/>
      <c r="E32" s="32"/>
      <c r="F32" s="36" t="s">
        <v>39</v>
      </c>
      <c r="G32" s="32"/>
      <c r="H32" s="32"/>
      <c r="I32" s="105" t="s">
        <v>38</v>
      </c>
      <c r="J32" s="36" t="s">
        <v>40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6" t="s">
        <v>41</v>
      </c>
      <c r="E33" s="27" t="s">
        <v>42</v>
      </c>
      <c r="F33" s="107">
        <f>ROUND((SUM(BE129:BE429)),  0)</f>
        <v>0</v>
      </c>
      <c r="G33" s="32"/>
      <c r="H33" s="32"/>
      <c r="I33" s="108">
        <v>0.21</v>
      </c>
      <c r="J33" s="107">
        <f>ROUND(((SUM(BE129:BE429))*I33),  0)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43</v>
      </c>
      <c r="F34" s="107">
        <f>ROUND((SUM(BF129:BF429)),  0)</f>
        <v>0</v>
      </c>
      <c r="G34" s="32"/>
      <c r="H34" s="32"/>
      <c r="I34" s="108">
        <v>0.15</v>
      </c>
      <c r="J34" s="107">
        <f>ROUND(((SUM(BF129:BF429))*I34),  0)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44</v>
      </c>
      <c r="F35" s="107">
        <f>ROUND((SUM(BG129:BG429)),  0)</f>
        <v>0</v>
      </c>
      <c r="G35" s="32"/>
      <c r="H35" s="32"/>
      <c r="I35" s="108">
        <v>0.21</v>
      </c>
      <c r="J35" s="107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45</v>
      </c>
      <c r="F36" s="107">
        <f>ROUND((SUM(BH129:BH429)),  0)</f>
        <v>0</v>
      </c>
      <c r="G36" s="32"/>
      <c r="H36" s="32"/>
      <c r="I36" s="108">
        <v>0.15</v>
      </c>
      <c r="J36" s="107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46</v>
      </c>
      <c r="F37" s="107">
        <f>ROUND((SUM(BI129:BI429)),  0)</f>
        <v>0</v>
      </c>
      <c r="G37" s="32"/>
      <c r="H37" s="32"/>
      <c r="I37" s="108">
        <v>0</v>
      </c>
      <c r="J37" s="107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7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9"/>
      <c r="D39" s="110" t="s">
        <v>47</v>
      </c>
      <c r="E39" s="60"/>
      <c r="F39" s="60"/>
      <c r="G39" s="111" t="s">
        <v>48</v>
      </c>
      <c r="H39" s="112" t="s">
        <v>49</v>
      </c>
      <c r="I39" s="113"/>
      <c r="J39" s="114">
        <f>SUM(J30:J37)</f>
        <v>0</v>
      </c>
      <c r="K39" s="115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7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93"/>
      <c r="L41" s="20"/>
    </row>
    <row r="42" spans="1:31" s="1" customFormat="1" ht="14.45" customHeight="1">
      <c r="B42" s="20"/>
      <c r="I42" s="93"/>
      <c r="L42" s="20"/>
    </row>
    <row r="43" spans="1:31" s="1" customFormat="1" ht="14.45" customHeight="1">
      <c r="B43" s="20"/>
      <c r="I43" s="93"/>
      <c r="L43" s="20"/>
    </row>
    <row r="44" spans="1:31" s="1" customFormat="1" ht="14.45" customHeight="1">
      <c r="B44" s="20"/>
      <c r="I44" s="93"/>
      <c r="L44" s="20"/>
    </row>
    <row r="45" spans="1:31" s="1" customFormat="1" ht="14.45" customHeight="1">
      <c r="B45" s="20"/>
      <c r="I45" s="93"/>
      <c r="L45" s="20"/>
    </row>
    <row r="46" spans="1:31" s="1" customFormat="1" ht="14.45" customHeight="1">
      <c r="B46" s="20"/>
      <c r="I46" s="93"/>
      <c r="L46" s="20"/>
    </row>
    <row r="47" spans="1:31" s="1" customFormat="1" ht="14.45" customHeight="1">
      <c r="B47" s="20"/>
      <c r="I47" s="93"/>
      <c r="L47" s="20"/>
    </row>
    <row r="48" spans="1:31" s="1" customFormat="1" ht="14.45" customHeight="1">
      <c r="B48" s="20"/>
      <c r="I48" s="93"/>
      <c r="L48" s="20"/>
    </row>
    <row r="49" spans="1:31" s="1" customFormat="1" ht="14.45" customHeight="1">
      <c r="B49" s="20"/>
      <c r="I49" s="93"/>
      <c r="L49" s="20"/>
    </row>
    <row r="50" spans="1:31" s="2" customFormat="1" ht="14.45" customHeight="1">
      <c r="B50" s="42"/>
      <c r="D50" s="43" t="s">
        <v>50</v>
      </c>
      <c r="E50" s="44"/>
      <c r="F50" s="44"/>
      <c r="G50" s="43" t="s">
        <v>51</v>
      </c>
      <c r="H50" s="44"/>
      <c r="I50" s="116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52</v>
      </c>
      <c r="E61" s="35"/>
      <c r="F61" s="117" t="s">
        <v>53</v>
      </c>
      <c r="G61" s="45" t="s">
        <v>52</v>
      </c>
      <c r="H61" s="35"/>
      <c r="I61" s="118"/>
      <c r="J61" s="119" t="s">
        <v>53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54</v>
      </c>
      <c r="E65" s="46"/>
      <c r="F65" s="46"/>
      <c r="G65" s="43" t="s">
        <v>55</v>
      </c>
      <c r="H65" s="46"/>
      <c r="I65" s="120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52</v>
      </c>
      <c r="E76" s="35"/>
      <c r="F76" s="117" t="s">
        <v>53</v>
      </c>
      <c r="G76" s="45" t="s">
        <v>52</v>
      </c>
      <c r="H76" s="35"/>
      <c r="I76" s="118"/>
      <c r="J76" s="119" t="s">
        <v>53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21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22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103</v>
      </c>
      <c r="D82" s="32"/>
      <c r="E82" s="32"/>
      <c r="F82" s="32"/>
      <c r="G82" s="32"/>
      <c r="H82" s="32"/>
      <c r="I82" s="97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7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17</v>
      </c>
      <c r="D84" s="32"/>
      <c r="E84" s="32"/>
      <c r="F84" s="32"/>
      <c r="G84" s="32"/>
      <c r="H84" s="32"/>
      <c r="I84" s="97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61" t="str">
        <f>E7</f>
        <v>Energetická opatření budovy tělocvičny se zázemím, nábř. J.Wolkera</v>
      </c>
      <c r="F85" s="262"/>
      <c r="G85" s="262"/>
      <c r="H85" s="262"/>
      <c r="I85" s="97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101</v>
      </c>
      <c r="D86" s="32"/>
      <c r="E86" s="32"/>
      <c r="F86" s="32"/>
      <c r="G86" s="32"/>
      <c r="H86" s="32"/>
      <c r="I86" s="97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45" t="str">
        <f>E9</f>
        <v>3 - SO 03 - Zateplení fasády</v>
      </c>
      <c r="F87" s="260"/>
      <c r="G87" s="260"/>
      <c r="H87" s="260"/>
      <c r="I87" s="97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7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21</v>
      </c>
      <c r="D89" s="32"/>
      <c r="E89" s="32"/>
      <c r="F89" s="25" t="str">
        <f>F12</f>
        <v>Nábřeží J.Wolkera, D.K.n.L.</v>
      </c>
      <c r="G89" s="32"/>
      <c r="H89" s="32"/>
      <c r="I89" s="98" t="s">
        <v>23</v>
      </c>
      <c r="J89" s="55" t="str">
        <f>IF(J12="","",J12)</f>
        <v>29. 8. 2019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7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43.15" customHeight="1">
      <c r="A91" s="32"/>
      <c r="B91" s="33"/>
      <c r="C91" s="27" t="s">
        <v>25</v>
      </c>
      <c r="D91" s="32"/>
      <c r="E91" s="32"/>
      <c r="F91" s="25" t="str">
        <f>E15</f>
        <v>Město Dvůr Králové n.L., náměstí T.G.M. 38</v>
      </c>
      <c r="G91" s="32"/>
      <c r="H91" s="32"/>
      <c r="I91" s="98" t="s">
        <v>31</v>
      </c>
      <c r="J91" s="30" t="str">
        <f>E21</f>
        <v>Projektis spol. s r.o., Legionářská 562, D.K.n.L.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29</v>
      </c>
      <c r="D92" s="32"/>
      <c r="E92" s="32"/>
      <c r="F92" s="25" t="str">
        <f>IF(E18="","",E18)</f>
        <v>Vyplň údaj</v>
      </c>
      <c r="G92" s="32"/>
      <c r="H92" s="32"/>
      <c r="I92" s="98" t="s">
        <v>34</v>
      </c>
      <c r="J92" s="30" t="str">
        <f>E24</f>
        <v>ing. V. Švehla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7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23" t="s">
        <v>104</v>
      </c>
      <c r="D94" s="109"/>
      <c r="E94" s="109"/>
      <c r="F94" s="109"/>
      <c r="G94" s="109"/>
      <c r="H94" s="109"/>
      <c r="I94" s="124"/>
      <c r="J94" s="125" t="s">
        <v>105</v>
      </c>
      <c r="K94" s="109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7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6" t="s">
        <v>106</v>
      </c>
      <c r="D96" s="32"/>
      <c r="E96" s="32"/>
      <c r="F96" s="32"/>
      <c r="G96" s="32"/>
      <c r="H96" s="32"/>
      <c r="I96" s="97"/>
      <c r="J96" s="71">
        <f>J129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107</v>
      </c>
    </row>
    <row r="97" spans="1:31" s="9" customFormat="1" ht="24.95" customHeight="1">
      <c r="B97" s="127"/>
      <c r="D97" s="128" t="s">
        <v>108</v>
      </c>
      <c r="E97" s="129"/>
      <c r="F97" s="129"/>
      <c r="G97" s="129"/>
      <c r="H97" s="129"/>
      <c r="I97" s="130"/>
      <c r="J97" s="131">
        <f>J130</f>
        <v>0</v>
      </c>
      <c r="L97" s="127"/>
    </row>
    <row r="98" spans="1:31" s="10" customFormat="1" ht="19.899999999999999" customHeight="1">
      <c r="B98" s="132"/>
      <c r="D98" s="133" t="s">
        <v>563</v>
      </c>
      <c r="E98" s="134"/>
      <c r="F98" s="134"/>
      <c r="G98" s="134"/>
      <c r="H98" s="134"/>
      <c r="I98" s="135"/>
      <c r="J98" s="136">
        <f>J131</f>
        <v>0</v>
      </c>
      <c r="L98" s="132"/>
    </row>
    <row r="99" spans="1:31" s="10" customFormat="1" ht="19.899999999999999" customHeight="1">
      <c r="B99" s="132"/>
      <c r="D99" s="133" t="s">
        <v>564</v>
      </c>
      <c r="E99" s="134"/>
      <c r="F99" s="134"/>
      <c r="G99" s="134"/>
      <c r="H99" s="134"/>
      <c r="I99" s="135"/>
      <c r="J99" s="136">
        <f>J139</f>
        <v>0</v>
      </c>
      <c r="L99" s="132"/>
    </row>
    <row r="100" spans="1:31" s="10" customFormat="1" ht="19.899999999999999" customHeight="1">
      <c r="B100" s="132"/>
      <c r="D100" s="133" t="s">
        <v>109</v>
      </c>
      <c r="E100" s="134"/>
      <c r="F100" s="134"/>
      <c r="G100" s="134"/>
      <c r="H100" s="134"/>
      <c r="I100" s="135"/>
      <c r="J100" s="136">
        <f>J146</f>
        <v>0</v>
      </c>
      <c r="L100" s="132"/>
    </row>
    <row r="101" spans="1:31" s="10" customFormat="1" ht="19.899999999999999" customHeight="1">
      <c r="B101" s="132"/>
      <c r="D101" s="133" t="s">
        <v>110</v>
      </c>
      <c r="E101" s="134"/>
      <c r="F101" s="134"/>
      <c r="G101" s="134"/>
      <c r="H101" s="134"/>
      <c r="I101" s="135"/>
      <c r="J101" s="136">
        <f>J321</f>
        <v>0</v>
      </c>
      <c r="L101" s="132"/>
    </row>
    <row r="102" spans="1:31" s="10" customFormat="1" ht="19.899999999999999" customHeight="1">
      <c r="B102" s="132"/>
      <c r="D102" s="133" t="s">
        <v>111</v>
      </c>
      <c r="E102" s="134"/>
      <c r="F102" s="134"/>
      <c r="G102" s="134"/>
      <c r="H102" s="134"/>
      <c r="I102" s="135"/>
      <c r="J102" s="136">
        <f>J357</f>
        <v>0</v>
      </c>
      <c r="L102" s="132"/>
    </row>
    <row r="103" spans="1:31" s="10" customFormat="1" ht="19.899999999999999" customHeight="1">
      <c r="B103" s="132"/>
      <c r="D103" s="133" t="s">
        <v>112</v>
      </c>
      <c r="E103" s="134"/>
      <c r="F103" s="134"/>
      <c r="G103" s="134"/>
      <c r="H103" s="134"/>
      <c r="I103" s="135"/>
      <c r="J103" s="136">
        <f>J363</f>
        <v>0</v>
      </c>
      <c r="L103" s="132"/>
    </row>
    <row r="104" spans="1:31" s="9" customFormat="1" ht="24.95" customHeight="1">
      <c r="B104" s="127"/>
      <c r="D104" s="128" t="s">
        <v>113</v>
      </c>
      <c r="E104" s="129"/>
      <c r="F104" s="129"/>
      <c r="G104" s="129"/>
      <c r="H104" s="129"/>
      <c r="I104" s="130"/>
      <c r="J104" s="131">
        <f>J365</f>
        <v>0</v>
      </c>
      <c r="L104" s="127"/>
    </row>
    <row r="105" spans="1:31" s="10" customFormat="1" ht="19.899999999999999" customHeight="1">
      <c r="B105" s="132"/>
      <c r="D105" s="133" t="s">
        <v>565</v>
      </c>
      <c r="E105" s="134"/>
      <c r="F105" s="134"/>
      <c r="G105" s="134"/>
      <c r="H105" s="134"/>
      <c r="I105" s="135"/>
      <c r="J105" s="136">
        <f>J366</f>
        <v>0</v>
      </c>
      <c r="L105" s="132"/>
    </row>
    <row r="106" spans="1:31" s="10" customFormat="1" ht="19.899999999999999" customHeight="1">
      <c r="B106" s="132"/>
      <c r="D106" s="133" t="s">
        <v>324</v>
      </c>
      <c r="E106" s="134"/>
      <c r="F106" s="134"/>
      <c r="G106" s="134"/>
      <c r="H106" s="134"/>
      <c r="I106" s="135"/>
      <c r="J106" s="136">
        <f>J377</f>
        <v>0</v>
      </c>
      <c r="L106" s="132"/>
    </row>
    <row r="107" spans="1:31" s="10" customFormat="1" ht="19.899999999999999" customHeight="1">
      <c r="B107" s="132"/>
      <c r="D107" s="133" t="s">
        <v>327</v>
      </c>
      <c r="E107" s="134"/>
      <c r="F107" s="134"/>
      <c r="G107" s="134"/>
      <c r="H107" s="134"/>
      <c r="I107" s="135"/>
      <c r="J107" s="136">
        <f>J384</f>
        <v>0</v>
      </c>
      <c r="L107" s="132"/>
    </row>
    <row r="108" spans="1:31" s="10" customFormat="1" ht="19.899999999999999" customHeight="1">
      <c r="B108" s="132"/>
      <c r="D108" s="133" t="s">
        <v>115</v>
      </c>
      <c r="E108" s="134"/>
      <c r="F108" s="134"/>
      <c r="G108" s="134"/>
      <c r="H108" s="134"/>
      <c r="I108" s="135"/>
      <c r="J108" s="136">
        <f>J399</f>
        <v>0</v>
      </c>
      <c r="L108" s="132"/>
    </row>
    <row r="109" spans="1:31" s="10" customFormat="1" ht="19.899999999999999" customHeight="1">
      <c r="B109" s="132"/>
      <c r="D109" s="133" t="s">
        <v>566</v>
      </c>
      <c r="E109" s="134"/>
      <c r="F109" s="134"/>
      <c r="G109" s="134"/>
      <c r="H109" s="134"/>
      <c r="I109" s="135"/>
      <c r="J109" s="136">
        <f>J424</f>
        <v>0</v>
      </c>
      <c r="L109" s="132"/>
    </row>
    <row r="110" spans="1:31" s="2" customFormat="1" ht="21.75" customHeight="1">
      <c r="A110" s="32"/>
      <c r="B110" s="33"/>
      <c r="C110" s="32"/>
      <c r="D110" s="32"/>
      <c r="E110" s="32"/>
      <c r="F110" s="32"/>
      <c r="G110" s="32"/>
      <c r="H110" s="32"/>
      <c r="I110" s="97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47"/>
      <c r="C111" s="48"/>
      <c r="D111" s="48"/>
      <c r="E111" s="48"/>
      <c r="F111" s="48"/>
      <c r="G111" s="48"/>
      <c r="H111" s="48"/>
      <c r="I111" s="121"/>
      <c r="J111" s="48"/>
      <c r="K111" s="48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5" spans="1:31" s="2" customFormat="1" ht="6.95" customHeight="1">
      <c r="A115" s="32"/>
      <c r="B115" s="49"/>
      <c r="C115" s="50"/>
      <c r="D115" s="50"/>
      <c r="E115" s="50"/>
      <c r="F115" s="50"/>
      <c r="G115" s="50"/>
      <c r="H115" s="50"/>
      <c r="I115" s="122"/>
      <c r="J115" s="50"/>
      <c r="K115" s="50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31" s="2" customFormat="1" ht="24.95" customHeight="1">
      <c r="A116" s="32"/>
      <c r="B116" s="33"/>
      <c r="C116" s="21" t="s">
        <v>117</v>
      </c>
      <c r="D116" s="32"/>
      <c r="E116" s="32"/>
      <c r="F116" s="32"/>
      <c r="G116" s="32"/>
      <c r="H116" s="32"/>
      <c r="I116" s="97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31" s="2" customFormat="1" ht="6.95" customHeight="1">
      <c r="A117" s="32"/>
      <c r="B117" s="33"/>
      <c r="C117" s="32"/>
      <c r="D117" s="32"/>
      <c r="E117" s="32"/>
      <c r="F117" s="32"/>
      <c r="G117" s="32"/>
      <c r="H117" s="32"/>
      <c r="I117" s="97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12" customHeight="1">
      <c r="A118" s="32"/>
      <c r="B118" s="33"/>
      <c r="C118" s="27" t="s">
        <v>17</v>
      </c>
      <c r="D118" s="32"/>
      <c r="E118" s="32"/>
      <c r="F118" s="32"/>
      <c r="G118" s="32"/>
      <c r="H118" s="32"/>
      <c r="I118" s="97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16.5" customHeight="1">
      <c r="A119" s="32"/>
      <c r="B119" s="33"/>
      <c r="C119" s="32"/>
      <c r="D119" s="32"/>
      <c r="E119" s="261" t="str">
        <f>E7</f>
        <v>Energetická opatření budovy tělocvičny se zázemím, nábř. J.Wolkera</v>
      </c>
      <c r="F119" s="262"/>
      <c r="G119" s="262"/>
      <c r="H119" s="262"/>
      <c r="I119" s="97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12" customHeight="1">
      <c r="A120" s="32"/>
      <c r="B120" s="33"/>
      <c r="C120" s="27" t="s">
        <v>101</v>
      </c>
      <c r="D120" s="32"/>
      <c r="E120" s="32"/>
      <c r="F120" s="32"/>
      <c r="G120" s="32"/>
      <c r="H120" s="32"/>
      <c r="I120" s="97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6.5" customHeight="1">
      <c r="A121" s="32"/>
      <c r="B121" s="33"/>
      <c r="C121" s="32"/>
      <c r="D121" s="32"/>
      <c r="E121" s="245" t="str">
        <f>E9</f>
        <v>3 - SO 03 - Zateplení fasády</v>
      </c>
      <c r="F121" s="260"/>
      <c r="G121" s="260"/>
      <c r="H121" s="260"/>
      <c r="I121" s="97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6.95" customHeight="1">
      <c r="A122" s="32"/>
      <c r="B122" s="33"/>
      <c r="C122" s="32"/>
      <c r="D122" s="32"/>
      <c r="E122" s="32"/>
      <c r="F122" s="32"/>
      <c r="G122" s="32"/>
      <c r="H122" s="32"/>
      <c r="I122" s="97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12" customHeight="1">
      <c r="A123" s="32"/>
      <c r="B123" s="33"/>
      <c r="C123" s="27" t="s">
        <v>21</v>
      </c>
      <c r="D123" s="32"/>
      <c r="E123" s="32"/>
      <c r="F123" s="25" t="str">
        <f>F12</f>
        <v>Nábřeží J.Wolkera, D.K.n.L.</v>
      </c>
      <c r="G123" s="32"/>
      <c r="H123" s="32"/>
      <c r="I123" s="98" t="s">
        <v>23</v>
      </c>
      <c r="J123" s="55" t="str">
        <f>IF(J12="","",J12)</f>
        <v>29. 8. 2019</v>
      </c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>
      <c r="A124" s="32"/>
      <c r="B124" s="33"/>
      <c r="C124" s="32"/>
      <c r="D124" s="32"/>
      <c r="E124" s="32"/>
      <c r="F124" s="32"/>
      <c r="G124" s="32"/>
      <c r="H124" s="32"/>
      <c r="I124" s="97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43.15" customHeight="1">
      <c r="A125" s="32"/>
      <c r="B125" s="33"/>
      <c r="C125" s="27" t="s">
        <v>25</v>
      </c>
      <c r="D125" s="32"/>
      <c r="E125" s="32"/>
      <c r="F125" s="25" t="str">
        <f>E15</f>
        <v>Město Dvůr Králové n.L., náměstí T.G.M. 38</v>
      </c>
      <c r="G125" s="32"/>
      <c r="H125" s="32"/>
      <c r="I125" s="98" t="s">
        <v>31</v>
      </c>
      <c r="J125" s="30" t="str">
        <f>E21</f>
        <v>Projektis spol. s r.o., Legionářská 562, D.K.n.L.</v>
      </c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5.2" customHeight="1">
      <c r="A126" s="32"/>
      <c r="B126" s="33"/>
      <c r="C126" s="27" t="s">
        <v>29</v>
      </c>
      <c r="D126" s="32"/>
      <c r="E126" s="32"/>
      <c r="F126" s="25" t="str">
        <f>IF(E18="","",E18)</f>
        <v>Vyplň údaj</v>
      </c>
      <c r="G126" s="32"/>
      <c r="H126" s="32"/>
      <c r="I126" s="98" t="s">
        <v>34</v>
      </c>
      <c r="J126" s="30" t="str">
        <f>E24</f>
        <v>ing. V. Švehla</v>
      </c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0.35" customHeight="1">
      <c r="A127" s="32"/>
      <c r="B127" s="33"/>
      <c r="C127" s="32"/>
      <c r="D127" s="32"/>
      <c r="E127" s="32"/>
      <c r="F127" s="32"/>
      <c r="G127" s="32"/>
      <c r="H127" s="32"/>
      <c r="I127" s="97"/>
      <c r="J127" s="32"/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11" customFormat="1" ht="29.25" customHeight="1">
      <c r="A128" s="137"/>
      <c r="B128" s="138"/>
      <c r="C128" s="139" t="s">
        <v>118</v>
      </c>
      <c r="D128" s="140" t="s">
        <v>62</v>
      </c>
      <c r="E128" s="140" t="s">
        <v>58</v>
      </c>
      <c r="F128" s="140" t="s">
        <v>59</v>
      </c>
      <c r="G128" s="140" t="s">
        <v>119</v>
      </c>
      <c r="H128" s="140" t="s">
        <v>120</v>
      </c>
      <c r="I128" s="141" t="s">
        <v>121</v>
      </c>
      <c r="J128" s="140" t="s">
        <v>105</v>
      </c>
      <c r="K128" s="142" t="s">
        <v>122</v>
      </c>
      <c r="L128" s="143"/>
      <c r="M128" s="62" t="s">
        <v>1</v>
      </c>
      <c r="N128" s="63" t="s">
        <v>41</v>
      </c>
      <c r="O128" s="63" t="s">
        <v>123</v>
      </c>
      <c r="P128" s="63" t="s">
        <v>124</v>
      </c>
      <c r="Q128" s="63" t="s">
        <v>125</v>
      </c>
      <c r="R128" s="63" t="s">
        <v>126</v>
      </c>
      <c r="S128" s="63" t="s">
        <v>127</v>
      </c>
      <c r="T128" s="64" t="s">
        <v>128</v>
      </c>
      <c r="U128" s="137"/>
      <c r="V128" s="137"/>
      <c r="W128" s="137"/>
      <c r="X128" s="137"/>
      <c r="Y128" s="137"/>
      <c r="Z128" s="137"/>
      <c r="AA128" s="137"/>
      <c r="AB128" s="137"/>
      <c r="AC128" s="137"/>
      <c r="AD128" s="137"/>
      <c r="AE128" s="137"/>
    </row>
    <row r="129" spans="1:65" s="2" customFormat="1" ht="22.9" customHeight="1">
      <c r="A129" s="32"/>
      <c r="B129" s="33"/>
      <c r="C129" s="69" t="s">
        <v>129</v>
      </c>
      <c r="D129" s="32"/>
      <c r="E129" s="32"/>
      <c r="F129" s="32"/>
      <c r="G129" s="32"/>
      <c r="H129" s="32"/>
      <c r="I129" s="97"/>
      <c r="J129" s="144">
        <f>BK129</f>
        <v>0</v>
      </c>
      <c r="K129" s="32"/>
      <c r="L129" s="33"/>
      <c r="M129" s="65"/>
      <c r="N129" s="56"/>
      <c r="O129" s="66"/>
      <c r="P129" s="145">
        <f>P130+P365</f>
        <v>0</v>
      </c>
      <c r="Q129" s="66"/>
      <c r="R129" s="145">
        <f>R130+R365</f>
        <v>59.059247406796402</v>
      </c>
      <c r="S129" s="66"/>
      <c r="T129" s="146">
        <f>T130+T365</f>
        <v>20.122670999999997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7" t="s">
        <v>76</v>
      </c>
      <c r="AU129" s="17" t="s">
        <v>107</v>
      </c>
      <c r="BK129" s="147">
        <f>BK130+BK365</f>
        <v>0</v>
      </c>
    </row>
    <row r="130" spans="1:65" s="12" customFormat="1" ht="25.9" customHeight="1">
      <c r="B130" s="148"/>
      <c r="D130" s="149" t="s">
        <v>76</v>
      </c>
      <c r="E130" s="150" t="s">
        <v>130</v>
      </c>
      <c r="F130" s="150" t="s">
        <v>131</v>
      </c>
      <c r="I130" s="151"/>
      <c r="J130" s="152">
        <f>BK130</f>
        <v>0</v>
      </c>
      <c r="L130" s="148"/>
      <c r="M130" s="153"/>
      <c r="N130" s="154"/>
      <c r="O130" s="154"/>
      <c r="P130" s="155">
        <f>P131+P139+P146+P321+P357+P363</f>
        <v>0</v>
      </c>
      <c r="Q130" s="154"/>
      <c r="R130" s="155">
        <f>R131+R139+R146+R321+R357+R363</f>
        <v>56.113493443796401</v>
      </c>
      <c r="S130" s="154"/>
      <c r="T130" s="156">
        <f>T131+T139+T146+T321+T357+T363</f>
        <v>19.038803999999995</v>
      </c>
      <c r="AR130" s="149" t="s">
        <v>8</v>
      </c>
      <c r="AT130" s="157" t="s">
        <v>76</v>
      </c>
      <c r="AU130" s="157" t="s">
        <v>77</v>
      </c>
      <c r="AY130" s="149" t="s">
        <v>132</v>
      </c>
      <c r="BK130" s="158">
        <f>BK131+BK139+BK146+BK321+BK357+BK363</f>
        <v>0</v>
      </c>
    </row>
    <row r="131" spans="1:65" s="12" customFormat="1" ht="22.9" customHeight="1">
      <c r="B131" s="148"/>
      <c r="D131" s="149" t="s">
        <v>76</v>
      </c>
      <c r="E131" s="159" t="s">
        <v>8</v>
      </c>
      <c r="F131" s="159" t="s">
        <v>567</v>
      </c>
      <c r="I131" s="151"/>
      <c r="J131" s="160">
        <f>BK131</f>
        <v>0</v>
      </c>
      <c r="L131" s="148"/>
      <c r="M131" s="153"/>
      <c r="N131" s="154"/>
      <c r="O131" s="154"/>
      <c r="P131" s="155">
        <f>SUM(P132:P138)</f>
        <v>0</v>
      </c>
      <c r="Q131" s="154"/>
      <c r="R131" s="155">
        <f>SUM(R132:R138)</f>
        <v>0</v>
      </c>
      <c r="S131" s="154"/>
      <c r="T131" s="156">
        <f>SUM(T132:T138)</f>
        <v>0</v>
      </c>
      <c r="AR131" s="149" t="s">
        <v>8</v>
      </c>
      <c r="AT131" s="157" t="s">
        <v>76</v>
      </c>
      <c r="AU131" s="157" t="s">
        <v>8</v>
      </c>
      <c r="AY131" s="149" t="s">
        <v>132</v>
      </c>
      <c r="BK131" s="158">
        <f>SUM(BK132:BK138)</f>
        <v>0</v>
      </c>
    </row>
    <row r="132" spans="1:65" s="2" customFormat="1" ht="24" customHeight="1">
      <c r="A132" s="32"/>
      <c r="B132" s="161"/>
      <c r="C132" s="162" t="s">
        <v>8</v>
      </c>
      <c r="D132" s="162" t="s">
        <v>135</v>
      </c>
      <c r="E132" s="163" t="s">
        <v>568</v>
      </c>
      <c r="F132" s="164" t="s">
        <v>569</v>
      </c>
      <c r="G132" s="165" t="s">
        <v>570</v>
      </c>
      <c r="H132" s="166">
        <v>35.945</v>
      </c>
      <c r="I132" s="167"/>
      <c r="J132" s="168">
        <f>ROUND(I132*H132,0)</f>
        <v>0</v>
      </c>
      <c r="K132" s="164" t="s">
        <v>139</v>
      </c>
      <c r="L132" s="33"/>
      <c r="M132" s="169" t="s">
        <v>1</v>
      </c>
      <c r="N132" s="170" t="s">
        <v>42</v>
      </c>
      <c r="O132" s="58"/>
      <c r="P132" s="171">
        <f>O132*H132</f>
        <v>0</v>
      </c>
      <c r="Q132" s="171">
        <v>0</v>
      </c>
      <c r="R132" s="171">
        <f>Q132*H132</f>
        <v>0</v>
      </c>
      <c r="S132" s="171">
        <v>0</v>
      </c>
      <c r="T132" s="172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73" t="s">
        <v>91</v>
      </c>
      <c r="AT132" s="173" t="s">
        <v>135</v>
      </c>
      <c r="AU132" s="173" t="s">
        <v>85</v>
      </c>
      <c r="AY132" s="17" t="s">
        <v>132</v>
      </c>
      <c r="BE132" s="174">
        <f>IF(N132="základní",J132,0)</f>
        <v>0</v>
      </c>
      <c r="BF132" s="174">
        <f>IF(N132="snížená",J132,0)</f>
        <v>0</v>
      </c>
      <c r="BG132" s="174">
        <f>IF(N132="zákl. přenesená",J132,0)</f>
        <v>0</v>
      </c>
      <c r="BH132" s="174">
        <f>IF(N132="sníž. přenesená",J132,0)</f>
        <v>0</v>
      </c>
      <c r="BI132" s="174">
        <f>IF(N132="nulová",J132,0)</f>
        <v>0</v>
      </c>
      <c r="BJ132" s="17" t="s">
        <v>8</v>
      </c>
      <c r="BK132" s="174">
        <f>ROUND(I132*H132,0)</f>
        <v>0</v>
      </c>
      <c r="BL132" s="17" t="s">
        <v>91</v>
      </c>
      <c r="BM132" s="173" t="s">
        <v>571</v>
      </c>
    </row>
    <row r="133" spans="1:65" s="13" customFormat="1">
      <c r="B133" s="175"/>
      <c r="D133" s="176" t="s">
        <v>141</v>
      </c>
      <c r="E133" s="177" t="s">
        <v>1</v>
      </c>
      <c r="F133" s="178" t="s">
        <v>572</v>
      </c>
      <c r="H133" s="179">
        <v>35.945</v>
      </c>
      <c r="I133" s="180"/>
      <c r="L133" s="175"/>
      <c r="M133" s="181"/>
      <c r="N133" s="182"/>
      <c r="O133" s="182"/>
      <c r="P133" s="182"/>
      <c r="Q133" s="182"/>
      <c r="R133" s="182"/>
      <c r="S133" s="182"/>
      <c r="T133" s="183"/>
      <c r="AT133" s="177" t="s">
        <v>141</v>
      </c>
      <c r="AU133" s="177" t="s">
        <v>85</v>
      </c>
      <c r="AV133" s="13" t="s">
        <v>85</v>
      </c>
      <c r="AW133" s="13" t="s">
        <v>33</v>
      </c>
      <c r="AX133" s="13" t="s">
        <v>77</v>
      </c>
      <c r="AY133" s="177" t="s">
        <v>132</v>
      </c>
    </row>
    <row r="134" spans="1:65" s="14" customFormat="1">
      <c r="B134" s="184"/>
      <c r="D134" s="176" t="s">
        <v>141</v>
      </c>
      <c r="E134" s="185" t="s">
        <v>311</v>
      </c>
      <c r="F134" s="186" t="s">
        <v>148</v>
      </c>
      <c r="H134" s="187">
        <v>35.945</v>
      </c>
      <c r="I134" s="188"/>
      <c r="L134" s="184"/>
      <c r="M134" s="189"/>
      <c r="N134" s="190"/>
      <c r="O134" s="190"/>
      <c r="P134" s="190"/>
      <c r="Q134" s="190"/>
      <c r="R134" s="190"/>
      <c r="S134" s="190"/>
      <c r="T134" s="191"/>
      <c r="AT134" s="185" t="s">
        <v>141</v>
      </c>
      <c r="AU134" s="185" t="s">
        <v>85</v>
      </c>
      <c r="AV134" s="14" t="s">
        <v>88</v>
      </c>
      <c r="AW134" s="14" t="s">
        <v>33</v>
      </c>
      <c r="AX134" s="14" t="s">
        <v>8</v>
      </c>
      <c r="AY134" s="185" t="s">
        <v>132</v>
      </c>
    </row>
    <row r="135" spans="1:65" s="2" customFormat="1" ht="24" customHeight="1">
      <c r="A135" s="32"/>
      <c r="B135" s="161"/>
      <c r="C135" s="162" t="s">
        <v>85</v>
      </c>
      <c r="D135" s="162" t="s">
        <v>135</v>
      </c>
      <c r="E135" s="163" t="s">
        <v>573</v>
      </c>
      <c r="F135" s="164" t="s">
        <v>574</v>
      </c>
      <c r="G135" s="165" t="s">
        <v>570</v>
      </c>
      <c r="H135" s="166">
        <v>35.945</v>
      </c>
      <c r="I135" s="167"/>
      <c r="J135" s="168">
        <f>ROUND(I135*H135,0)</f>
        <v>0</v>
      </c>
      <c r="K135" s="164" t="s">
        <v>139</v>
      </c>
      <c r="L135" s="33"/>
      <c r="M135" s="169" t="s">
        <v>1</v>
      </c>
      <c r="N135" s="170" t="s">
        <v>42</v>
      </c>
      <c r="O135" s="58"/>
      <c r="P135" s="171">
        <f>O135*H135</f>
        <v>0</v>
      </c>
      <c r="Q135" s="171">
        <v>0</v>
      </c>
      <c r="R135" s="171">
        <f>Q135*H135</f>
        <v>0</v>
      </c>
      <c r="S135" s="171">
        <v>0</v>
      </c>
      <c r="T135" s="172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73" t="s">
        <v>91</v>
      </c>
      <c r="AT135" s="173" t="s">
        <v>135</v>
      </c>
      <c r="AU135" s="173" t="s">
        <v>85</v>
      </c>
      <c r="AY135" s="17" t="s">
        <v>132</v>
      </c>
      <c r="BE135" s="174">
        <f>IF(N135="základní",J135,0)</f>
        <v>0</v>
      </c>
      <c r="BF135" s="174">
        <f>IF(N135="snížená",J135,0)</f>
        <v>0</v>
      </c>
      <c r="BG135" s="174">
        <f>IF(N135="zákl. přenesená",J135,0)</f>
        <v>0</v>
      </c>
      <c r="BH135" s="174">
        <f>IF(N135="sníž. přenesená",J135,0)</f>
        <v>0</v>
      </c>
      <c r="BI135" s="174">
        <f>IF(N135="nulová",J135,0)</f>
        <v>0</v>
      </c>
      <c r="BJ135" s="17" t="s">
        <v>8</v>
      </c>
      <c r="BK135" s="174">
        <f>ROUND(I135*H135,0)</f>
        <v>0</v>
      </c>
      <c r="BL135" s="17" t="s">
        <v>91</v>
      </c>
      <c r="BM135" s="173" t="s">
        <v>575</v>
      </c>
    </row>
    <row r="136" spans="1:65" s="13" customFormat="1">
      <c r="B136" s="175"/>
      <c r="D136" s="176" t="s">
        <v>141</v>
      </c>
      <c r="E136" s="177" t="s">
        <v>1</v>
      </c>
      <c r="F136" s="178" t="s">
        <v>311</v>
      </c>
      <c r="H136" s="179">
        <v>35.945</v>
      </c>
      <c r="I136" s="180"/>
      <c r="L136" s="175"/>
      <c r="M136" s="181"/>
      <c r="N136" s="182"/>
      <c r="O136" s="182"/>
      <c r="P136" s="182"/>
      <c r="Q136" s="182"/>
      <c r="R136" s="182"/>
      <c r="S136" s="182"/>
      <c r="T136" s="183"/>
      <c r="AT136" s="177" t="s">
        <v>141</v>
      </c>
      <c r="AU136" s="177" t="s">
        <v>85</v>
      </c>
      <c r="AV136" s="13" t="s">
        <v>85</v>
      </c>
      <c r="AW136" s="13" t="s">
        <v>33</v>
      </c>
      <c r="AX136" s="13" t="s">
        <v>8</v>
      </c>
      <c r="AY136" s="177" t="s">
        <v>132</v>
      </c>
    </row>
    <row r="137" spans="1:65" s="2" customFormat="1" ht="24" customHeight="1">
      <c r="A137" s="32"/>
      <c r="B137" s="161"/>
      <c r="C137" s="162" t="s">
        <v>88</v>
      </c>
      <c r="D137" s="162" t="s">
        <v>135</v>
      </c>
      <c r="E137" s="163" t="s">
        <v>576</v>
      </c>
      <c r="F137" s="164" t="s">
        <v>577</v>
      </c>
      <c r="G137" s="165" t="s">
        <v>570</v>
      </c>
      <c r="H137" s="166">
        <v>35.945</v>
      </c>
      <c r="I137" s="167"/>
      <c r="J137" s="168">
        <f>ROUND(I137*H137,0)</f>
        <v>0</v>
      </c>
      <c r="K137" s="164" t="s">
        <v>139</v>
      </c>
      <c r="L137" s="33"/>
      <c r="M137" s="169" t="s">
        <v>1</v>
      </c>
      <c r="N137" s="170" t="s">
        <v>42</v>
      </c>
      <c r="O137" s="58"/>
      <c r="P137" s="171">
        <f>O137*H137</f>
        <v>0</v>
      </c>
      <c r="Q137" s="171">
        <v>0</v>
      </c>
      <c r="R137" s="171">
        <f>Q137*H137</f>
        <v>0</v>
      </c>
      <c r="S137" s="171">
        <v>0</v>
      </c>
      <c r="T137" s="172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73" t="s">
        <v>91</v>
      </c>
      <c r="AT137" s="173" t="s">
        <v>135</v>
      </c>
      <c r="AU137" s="173" t="s">
        <v>85</v>
      </c>
      <c r="AY137" s="17" t="s">
        <v>132</v>
      </c>
      <c r="BE137" s="174">
        <f>IF(N137="základní",J137,0)</f>
        <v>0</v>
      </c>
      <c r="BF137" s="174">
        <f>IF(N137="snížená",J137,0)</f>
        <v>0</v>
      </c>
      <c r="BG137" s="174">
        <f>IF(N137="zákl. přenesená",J137,0)</f>
        <v>0</v>
      </c>
      <c r="BH137" s="174">
        <f>IF(N137="sníž. přenesená",J137,0)</f>
        <v>0</v>
      </c>
      <c r="BI137" s="174">
        <f>IF(N137="nulová",J137,0)</f>
        <v>0</v>
      </c>
      <c r="BJ137" s="17" t="s">
        <v>8</v>
      </c>
      <c r="BK137" s="174">
        <f>ROUND(I137*H137,0)</f>
        <v>0</v>
      </c>
      <c r="BL137" s="17" t="s">
        <v>91</v>
      </c>
      <c r="BM137" s="173" t="s">
        <v>578</v>
      </c>
    </row>
    <row r="138" spans="1:65" s="13" customFormat="1">
      <c r="B138" s="175"/>
      <c r="D138" s="176" t="s">
        <v>141</v>
      </c>
      <c r="E138" s="177" t="s">
        <v>1</v>
      </c>
      <c r="F138" s="178" t="s">
        <v>311</v>
      </c>
      <c r="H138" s="179">
        <v>35.945</v>
      </c>
      <c r="I138" s="180"/>
      <c r="L138" s="175"/>
      <c r="M138" s="181"/>
      <c r="N138" s="182"/>
      <c r="O138" s="182"/>
      <c r="P138" s="182"/>
      <c r="Q138" s="182"/>
      <c r="R138" s="182"/>
      <c r="S138" s="182"/>
      <c r="T138" s="183"/>
      <c r="AT138" s="177" t="s">
        <v>141</v>
      </c>
      <c r="AU138" s="177" t="s">
        <v>85</v>
      </c>
      <c r="AV138" s="13" t="s">
        <v>85</v>
      </c>
      <c r="AW138" s="13" t="s">
        <v>33</v>
      </c>
      <c r="AX138" s="13" t="s">
        <v>8</v>
      </c>
      <c r="AY138" s="177" t="s">
        <v>132</v>
      </c>
    </row>
    <row r="139" spans="1:65" s="12" customFormat="1" ht="22.9" customHeight="1">
      <c r="B139" s="148"/>
      <c r="D139" s="149" t="s">
        <v>76</v>
      </c>
      <c r="E139" s="159" t="s">
        <v>88</v>
      </c>
      <c r="F139" s="159" t="s">
        <v>579</v>
      </c>
      <c r="I139" s="151"/>
      <c r="J139" s="160">
        <f>BK139</f>
        <v>0</v>
      </c>
      <c r="L139" s="148"/>
      <c r="M139" s="153"/>
      <c r="N139" s="154"/>
      <c r="O139" s="154"/>
      <c r="P139" s="155">
        <f>SUM(P140:P145)</f>
        <v>0</v>
      </c>
      <c r="Q139" s="154"/>
      <c r="R139" s="155">
        <f>SUM(R140:R145)</f>
        <v>1.3430000000000001E-2</v>
      </c>
      <c r="S139" s="154"/>
      <c r="T139" s="156">
        <f>SUM(T140:T145)</f>
        <v>0</v>
      </c>
      <c r="AR139" s="149" t="s">
        <v>8</v>
      </c>
      <c r="AT139" s="157" t="s">
        <v>76</v>
      </c>
      <c r="AU139" s="157" t="s">
        <v>8</v>
      </c>
      <c r="AY139" s="149" t="s">
        <v>132</v>
      </c>
      <c r="BK139" s="158">
        <f>SUM(BK140:BK145)</f>
        <v>0</v>
      </c>
    </row>
    <row r="140" spans="1:65" s="2" customFormat="1" ht="16.5" customHeight="1">
      <c r="A140" s="32"/>
      <c r="B140" s="161"/>
      <c r="C140" s="162" t="s">
        <v>91</v>
      </c>
      <c r="D140" s="162" t="s">
        <v>135</v>
      </c>
      <c r="E140" s="163" t="s">
        <v>580</v>
      </c>
      <c r="F140" s="164" t="s">
        <v>581</v>
      </c>
      <c r="G140" s="165" t="s">
        <v>257</v>
      </c>
      <c r="H140" s="166">
        <v>1</v>
      </c>
      <c r="I140" s="167"/>
      <c r="J140" s="168">
        <f>ROUND(I140*H140,0)</f>
        <v>0</v>
      </c>
      <c r="K140" s="164" t="s">
        <v>1</v>
      </c>
      <c r="L140" s="33"/>
      <c r="M140" s="169" t="s">
        <v>1</v>
      </c>
      <c r="N140" s="170" t="s">
        <v>42</v>
      </c>
      <c r="O140" s="58"/>
      <c r="P140" s="171">
        <f>O140*H140</f>
        <v>0</v>
      </c>
      <c r="Q140" s="171">
        <v>3.0599999999999998E-3</v>
      </c>
      <c r="R140" s="171">
        <f>Q140*H140</f>
        <v>3.0599999999999998E-3</v>
      </c>
      <c r="S140" s="171">
        <v>0</v>
      </c>
      <c r="T140" s="172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73" t="s">
        <v>91</v>
      </c>
      <c r="AT140" s="173" t="s">
        <v>135</v>
      </c>
      <c r="AU140" s="173" t="s">
        <v>85</v>
      </c>
      <c r="AY140" s="17" t="s">
        <v>132</v>
      </c>
      <c r="BE140" s="174">
        <f>IF(N140="základní",J140,0)</f>
        <v>0</v>
      </c>
      <c r="BF140" s="174">
        <f>IF(N140="snížená",J140,0)</f>
        <v>0</v>
      </c>
      <c r="BG140" s="174">
        <f>IF(N140="zákl. přenesená",J140,0)</f>
        <v>0</v>
      </c>
      <c r="BH140" s="174">
        <f>IF(N140="sníž. přenesená",J140,0)</f>
        <v>0</v>
      </c>
      <c r="BI140" s="174">
        <f>IF(N140="nulová",J140,0)</f>
        <v>0</v>
      </c>
      <c r="BJ140" s="17" t="s">
        <v>8</v>
      </c>
      <c r="BK140" s="174">
        <f>ROUND(I140*H140,0)</f>
        <v>0</v>
      </c>
      <c r="BL140" s="17" t="s">
        <v>91</v>
      </c>
      <c r="BM140" s="173" t="s">
        <v>582</v>
      </c>
    </row>
    <row r="141" spans="1:65" s="13" customFormat="1">
      <c r="B141" s="175"/>
      <c r="D141" s="176" t="s">
        <v>141</v>
      </c>
      <c r="E141" s="177" t="s">
        <v>1</v>
      </c>
      <c r="F141" s="178" t="s">
        <v>583</v>
      </c>
      <c r="H141" s="179">
        <v>1</v>
      </c>
      <c r="I141" s="180"/>
      <c r="L141" s="175"/>
      <c r="M141" s="181"/>
      <c r="N141" s="182"/>
      <c r="O141" s="182"/>
      <c r="P141" s="182"/>
      <c r="Q141" s="182"/>
      <c r="R141" s="182"/>
      <c r="S141" s="182"/>
      <c r="T141" s="183"/>
      <c r="AT141" s="177" t="s">
        <v>141</v>
      </c>
      <c r="AU141" s="177" t="s">
        <v>85</v>
      </c>
      <c r="AV141" s="13" t="s">
        <v>85</v>
      </c>
      <c r="AW141" s="13" t="s">
        <v>33</v>
      </c>
      <c r="AX141" s="13" t="s">
        <v>8</v>
      </c>
      <c r="AY141" s="177" t="s">
        <v>132</v>
      </c>
    </row>
    <row r="142" spans="1:65" s="2" customFormat="1" ht="16.5" customHeight="1">
      <c r="A142" s="32"/>
      <c r="B142" s="161"/>
      <c r="C142" s="162" t="s">
        <v>94</v>
      </c>
      <c r="D142" s="162" t="s">
        <v>135</v>
      </c>
      <c r="E142" s="163" t="s">
        <v>584</v>
      </c>
      <c r="F142" s="164" t="s">
        <v>585</v>
      </c>
      <c r="G142" s="165" t="s">
        <v>257</v>
      </c>
      <c r="H142" s="166">
        <v>1</v>
      </c>
      <c r="I142" s="167"/>
      <c r="J142" s="168">
        <f>ROUND(I142*H142,0)</f>
        <v>0</v>
      </c>
      <c r="K142" s="164" t="s">
        <v>1</v>
      </c>
      <c r="L142" s="33"/>
      <c r="M142" s="169" t="s">
        <v>1</v>
      </c>
      <c r="N142" s="170" t="s">
        <v>42</v>
      </c>
      <c r="O142" s="58"/>
      <c r="P142" s="171">
        <f>O142*H142</f>
        <v>0</v>
      </c>
      <c r="Q142" s="171">
        <v>3.9100000000000003E-3</v>
      </c>
      <c r="R142" s="171">
        <f>Q142*H142</f>
        <v>3.9100000000000003E-3</v>
      </c>
      <c r="S142" s="171">
        <v>0</v>
      </c>
      <c r="T142" s="172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73" t="s">
        <v>91</v>
      </c>
      <c r="AT142" s="173" t="s">
        <v>135</v>
      </c>
      <c r="AU142" s="173" t="s">
        <v>85</v>
      </c>
      <c r="AY142" s="17" t="s">
        <v>132</v>
      </c>
      <c r="BE142" s="174">
        <f>IF(N142="základní",J142,0)</f>
        <v>0</v>
      </c>
      <c r="BF142" s="174">
        <f>IF(N142="snížená",J142,0)</f>
        <v>0</v>
      </c>
      <c r="BG142" s="174">
        <f>IF(N142="zákl. přenesená",J142,0)</f>
        <v>0</v>
      </c>
      <c r="BH142" s="174">
        <f>IF(N142="sníž. přenesená",J142,0)</f>
        <v>0</v>
      </c>
      <c r="BI142" s="174">
        <f>IF(N142="nulová",J142,0)</f>
        <v>0</v>
      </c>
      <c r="BJ142" s="17" t="s">
        <v>8</v>
      </c>
      <c r="BK142" s="174">
        <f>ROUND(I142*H142,0)</f>
        <v>0</v>
      </c>
      <c r="BL142" s="17" t="s">
        <v>91</v>
      </c>
      <c r="BM142" s="173" t="s">
        <v>586</v>
      </c>
    </row>
    <row r="143" spans="1:65" s="13" customFormat="1">
      <c r="B143" s="175"/>
      <c r="D143" s="176" t="s">
        <v>141</v>
      </c>
      <c r="E143" s="177" t="s">
        <v>1</v>
      </c>
      <c r="F143" s="178" t="s">
        <v>587</v>
      </c>
      <c r="H143" s="179">
        <v>1</v>
      </c>
      <c r="I143" s="180"/>
      <c r="L143" s="175"/>
      <c r="M143" s="181"/>
      <c r="N143" s="182"/>
      <c r="O143" s="182"/>
      <c r="P143" s="182"/>
      <c r="Q143" s="182"/>
      <c r="R143" s="182"/>
      <c r="S143" s="182"/>
      <c r="T143" s="183"/>
      <c r="AT143" s="177" t="s">
        <v>141</v>
      </c>
      <c r="AU143" s="177" t="s">
        <v>85</v>
      </c>
      <c r="AV143" s="13" t="s">
        <v>85</v>
      </c>
      <c r="AW143" s="13" t="s">
        <v>33</v>
      </c>
      <c r="AX143" s="13" t="s">
        <v>8</v>
      </c>
      <c r="AY143" s="177" t="s">
        <v>132</v>
      </c>
    </row>
    <row r="144" spans="1:65" s="2" customFormat="1" ht="16.5" customHeight="1">
      <c r="A144" s="32"/>
      <c r="B144" s="161"/>
      <c r="C144" s="162" t="s">
        <v>133</v>
      </c>
      <c r="D144" s="162" t="s">
        <v>135</v>
      </c>
      <c r="E144" s="163" t="s">
        <v>588</v>
      </c>
      <c r="F144" s="164" t="s">
        <v>589</v>
      </c>
      <c r="G144" s="165" t="s">
        <v>257</v>
      </c>
      <c r="H144" s="166">
        <v>1</v>
      </c>
      <c r="I144" s="167"/>
      <c r="J144" s="168">
        <f>ROUND(I144*H144,0)</f>
        <v>0</v>
      </c>
      <c r="K144" s="164" t="s">
        <v>1</v>
      </c>
      <c r="L144" s="33"/>
      <c r="M144" s="169" t="s">
        <v>1</v>
      </c>
      <c r="N144" s="170" t="s">
        <v>42</v>
      </c>
      <c r="O144" s="58"/>
      <c r="P144" s="171">
        <f>O144*H144</f>
        <v>0</v>
      </c>
      <c r="Q144" s="171">
        <v>6.4599999999999996E-3</v>
      </c>
      <c r="R144" s="171">
        <f>Q144*H144</f>
        <v>6.4599999999999996E-3</v>
      </c>
      <c r="S144" s="171">
        <v>0</v>
      </c>
      <c r="T144" s="172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73" t="s">
        <v>91</v>
      </c>
      <c r="AT144" s="173" t="s">
        <v>135</v>
      </c>
      <c r="AU144" s="173" t="s">
        <v>85</v>
      </c>
      <c r="AY144" s="17" t="s">
        <v>132</v>
      </c>
      <c r="BE144" s="174">
        <f>IF(N144="základní",J144,0)</f>
        <v>0</v>
      </c>
      <c r="BF144" s="174">
        <f>IF(N144="snížená",J144,0)</f>
        <v>0</v>
      </c>
      <c r="BG144" s="174">
        <f>IF(N144="zákl. přenesená",J144,0)</f>
        <v>0</v>
      </c>
      <c r="BH144" s="174">
        <f>IF(N144="sníž. přenesená",J144,0)</f>
        <v>0</v>
      </c>
      <c r="BI144" s="174">
        <f>IF(N144="nulová",J144,0)</f>
        <v>0</v>
      </c>
      <c r="BJ144" s="17" t="s">
        <v>8</v>
      </c>
      <c r="BK144" s="174">
        <f>ROUND(I144*H144,0)</f>
        <v>0</v>
      </c>
      <c r="BL144" s="17" t="s">
        <v>91</v>
      </c>
      <c r="BM144" s="173" t="s">
        <v>590</v>
      </c>
    </row>
    <row r="145" spans="1:65" s="13" customFormat="1">
      <c r="B145" s="175"/>
      <c r="D145" s="176" t="s">
        <v>141</v>
      </c>
      <c r="E145" s="177" t="s">
        <v>1</v>
      </c>
      <c r="F145" s="178" t="s">
        <v>591</v>
      </c>
      <c r="H145" s="179">
        <v>1</v>
      </c>
      <c r="I145" s="180"/>
      <c r="L145" s="175"/>
      <c r="M145" s="181"/>
      <c r="N145" s="182"/>
      <c r="O145" s="182"/>
      <c r="P145" s="182"/>
      <c r="Q145" s="182"/>
      <c r="R145" s="182"/>
      <c r="S145" s="182"/>
      <c r="T145" s="183"/>
      <c r="AT145" s="177" t="s">
        <v>141</v>
      </c>
      <c r="AU145" s="177" t="s">
        <v>85</v>
      </c>
      <c r="AV145" s="13" t="s">
        <v>85</v>
      </c>
      <c r="AW145" s="13" t="s">
        <v>33</v>
      </c>
      <c r="AX145" s="13" t="s">
        <v>8</v>
      </c>
      <c r="AY145" s="177" t="s">
        <v>132</v>
      </c>
    </row>
    <row r="146" spans="1:65" s="12" customFormat="1" ht="22.9" customHeight="1">
      <c r="B146" s="148"/>
      <c r="D146" s="149" t="s">
        <v>76</v>
      </c>
      <c r="E146" s="159" t="s">
        <v>133</v>
      </c>
      <c r="F146" s="159" t="s">
        <v>134</v>
      </c>
      <c r="I146" s="151"/>
      <c r="J146" s="160">
        <f>BK146</f>
        <v>0</v>
      </c>
      <c r="L146" s="148"/>
      <c r="M146" s="153"/>
      <c r="N146" s="154"/>
      <c r="O146" s="154"/>
      <c r="P146" s="155">
        <f>SUM(P147:P320)</f>
        <v>0</v>
      </c>
      <c r="Q146" s="154"/>
      <c r="R146" s="155">
        <f>SUM(R147:R320)</f>
        <v>56.100063443796401</v>
      </c>
      <c r="S146" s="154"/>
      <c r="T146" s="156">
        <f>SUM(T147:T320)</f>
        <v>0</v>
      </c>
      <c r="AR146" s="149" t="s">
        <v>8</v>
      </c>
      <c r="AT146" s="157" t="s">
        <v>76</v>
      </c>
      <c r="AU146" s="157" t="s">
        <v>8</v>
      </c>
      <c r="AY146" s="149" t="s">
        <v>132</v>
      </c>
      <c r="BK146" s="158">
        <f>SUM(BK147:BK320)</f>
        <v>0</v>
      </c>
    </row>
    <row r="147" spans="1:65" s="2" customFormat="1" ht="36" customHeight="1">
      <c r="A147" s="32"/>
      <c r="B147" s="161"/>
      <c r="C147" s="162" t="s">
        <v>171</v>
      </c>
      <c r="D147" s="162" t="s">
        <v>135</v>
      </c>
      <c r="E147" s="163" t="s">
        <v>592</v>
      </c>
      <c r="F147" s="164" t="s">
        <v>593</v>
      </c>
      <c r="G147" s="165" t="s">
        <v>153</v>
      </c>
      <c r="H147" s="166">
        <v>4.87</v>
      </c>
      <c r="I147" s="167"/>
      <c r="J147" s="168">
        <f>ROUND(I147*H147,0)</f>
        <v>0</v>
      </c>
      <c r="K147" s="164" t="s">
        <v>139</v>
      </c>
      <c r="L147" s="33"/>
      <c r="M147" s="169" t="s">
        <v>1</v>
      </c>
      <c r="N147" s="170" t="s">
        <v>42</v>
      </c>
      <c r="O147" s="58"/>
      <c r="P147" s="171">
        <f>O147*H147</f>
        <v>0</v>
      </c>
      <c r="Q147" s="171">
        <v>8.2936999999999993E-3</v>
      </c>
      <c r="R147" s="171">
        <f>Q147*H147</f>
        <v>4.0390319000000001E-2</v>
      </c>
      <c r="S147" s="171">
        <v>0</v>
      </c>
      <c r="T147" s="172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73" t="s">
        <v>91</v>
      </c>
      <c r="AT147" s="173" t="s">
        <v>135</v>
      </c>
      <c r="AU147" s="173" t="s">
        <v>85</v>
      </c>
      <c r="AY147" s="17" t="s">
        <v>132</v>
      </c>
      <c r="BE147" s="174">
        <f>IF(N147="základní",J147,0)</f>
        <v>0</v>
      </c>
      <c r="BF147" s="174">
        <f>IF(N147="snížená",J147,0)</f>
        <v>0</v>
      </c>
      <c r="BG147" s="174">
        <f>IF(N147="zákl. přenesená",J147,0)</f>
        <v>0</v>
      </c>
      <c r="BH147" s="174">
        <f>IF(N147="sníž. přenesená",J147,0)</f>
        <v>0</v>
      </c>
      <c r="BI147" s="174">
        <f>IF(N147="nulová",J147,0)</f>
        <v>0</v>
      </c>
      <c r="BJ147" s="17" t="s">
        <v>8</v>
      </c>
      <c r="BK147" s="174">
        <f>ROUND(I147*H147,0)</f>
        <v>0</v>
      </c>
      <c r="BL147" s="17" t="s">
        <v>91</v>
      </c>
      <c r="BM147" s="173" t="s">
        <v>594</v>
      </c>
    </row>
    <row r="148" spans="1:65" s="13" customFormat="1">
      <c r="B148" s="175"/>
      <c r="D148" s="176" t="s">
        <v>141</v>
      </c>
      <c r="E148" s="177" t="s">
        <v>1</v>
      </c>
      <c r="F148" s="178" t="s">
        <v>595</v>
      </c>
      <c r="H148" s="179">
        <v>4.87</v>
      </c>
      <c r="I148" s="180"/>
      <c r="L148" s="175"/>
      <c r="M148" s="181"/>
      <c r="N148" s="182"/>
      <c r="O148" s="182"/>
      <c r="P148" s="182"/>
      <c r="Q148" s="182"/>
      <c r="R148" s="182"/>
      <c r="S148" s="182"/>
      <c r="T148" s="183"/>
      <c r="AT148" s="177" t="s">
        <v>141</v>
      </c>
      <c r="AU148" s="177" t="s">
        <v>85</v>
      </c>
      <c r="AV148" s="13" t="s">
        <v>85</v>
      </c>
      <c r="AW148" s="13" t="s">
        <v>33</v>
      </c>
      <c r="AX148" s="13" t="s">
        <v>77</v>
      </c>
      <c r="AY148" s="177" t="s">
        <v>132</v>
      </c>
    </row>
    <row r="149" spans="1:65" s="14" customFormat="1" ht="22.5">
      <c r="B149" s="184"/>
      <c r="D149" s="176" t="s">
        <v>141</v>
      </c>
      <c r="E149" s="185" t="s">
        <v>536</v>
      </c>
      <c r="F149" s="186" t="s">
        <v>596</v>
      </c>
      <c r="H149" s="187">
        <v>4.87</v>
      </c>
      <c r="I149" s="188"/>
      <c r="L149" s="184"/>
      <c r="M149" s="189"/>
      <c r="N149" s="190"/>
      <c r="O149" s="190"/>
      <c r="P149" s="190"/>
      <c r="Q149" s="190"/>
      <c r="R149" s="190"/>
      <c r="S149" s="190"/>
      <c r="T149" s="191"/>
      <c r="AT149" s="185" t="s">
        <v>141</v>
      </c>
      <c r="AU149" s="185" t="s">
        <v>85</v>
      </c>
      <c r="AV149" s="14" t="s">
        <v>88</v>
      </c>
      <c r="AW149" s="14" t="s">
        <v>33</v>
      </c>
      <c r="AX149" s="14" t="s">
        <v>8</v>
      </c>
      <c r="AY149" s="185" t="s">
        <v>132</v>
      </c>
    </row>
    <row r="150" spans="1:65" s="2" customFormat="1" ht="16.5" customHeight="1">
      <c r="A150" s="32"/>
      <c r="B150" s="161"/>
      <c r="C150" s="192" t="s">
        <v>176</v>
      </c>
      <c r="D150" s="192" t="s">
        <v>226</v>
      </c>
      <c r="E150" s="193" t="s">
        <v>597</v>
      </c>
      <c r="F150" s="194" t="s">
        <v>598</v>
      </c>
      <c r="G150" s="195" t="s">
        <v>153</v>
      </c>
      <c r="H150" s="196">
        <v>5.1139999999999999</v>
      </c>
      <c r="I150" s="197"/>
      <c r="J150" s="198">
        <f>ROUND(I150*H150,0)</f>
        <v>0</v>
      </c>
      <c r="K150" s="194" t="s">
        <v>139</v>
      </c>
      <c r="L150" s="199"/>
      <c r="M150" s="200" t="s">
        <v>1</v>
      </c>
      <c r="N150" s="201" t="s">
        <v>42</v>
      </c>
      <c r="O150" s="58"/>
      <c r="P150" s="171">
        <f>O150*H150</f>
        <v>0</v>
      </c>
      <c r="Q150" s="171">
        <v>6.8000000000000005E-4</v>
      </c>
      <c r="R150" s="171">
        <f>Q150*H150</f>
        <v>3.47752E-3</v>
      </c>
      <c r="S150" s="171">
        <v>0</v>
      </c>
      <c r="T150" s="172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73" t="s">
        <v>176</v>
      </c>
      <c r="AT150" s="173" t="s">
        <v>226</v>
      </c>
      <c r="AU150" s="173" t="s">
        <v>85</v>
      </c>
      <c r="AY150" s="17" t="s">
        <v>132</v>
      </c>
      <c r="BE150" s="174">
        <f>IF(N150="základní",J150,0)</f>
        <v>0</v>
      </c>
      <c r="BF150" s="174">
        <f>IF(N150="snížená",J150,0)</f>
        <v>0</v>
      </c>
      <c r="BG150" s="174">
        <f>IF(N150="zákl. přenesená",J150,0)</f>
        <v>0</v>
      </c>
      <c r="BH150" s="174">
        <f>IF(N150="sníž. přenesená",J150,0)</f>
        <v>0</v>
      </c>
      <c r="BI150" s="174">
        <f>IF(N150="nulová",J150,0)</f>
        <v>0</v>
      </c>
      <c r="BJ150" s="17" t="s">
        <v>8</v>
      </c>
      <c r="BK150" s="174">
        <f>ROUND(I150*H150,0)</f>
        <v>0</v>
      </c>
      <c r="BL150" s="17" t="s">
        <v>91</v>
      </c>
      <c r="BM150" s="173" t="s">
        <v>599</v>
      </c>
    </row>
    <row r="151" spans="1:65" s="13" customFormat="1">
      <c r="B151" s="175"/>
      <c r="D151" s="176" t="s">
        <v>141</v>
      </c>
      <c r="E151" s="177" t="s">
        <v>1</v>
      </c>
      <c r="F151" s="178" t="s">
        <v>600</v>
      </c>
      <c r="H151" s="179">
        <v>5.1139999999999999</v>
      </c>
      <c r="I151" s="180"/>
      <c r="L151" s="175"/>
      <c r="M151" s="181"/>
      <c r="N151" s="182"/>
      <c r="O151" s="182"/>
      <c r="P151" s="182"/>
      <c r="Q151" s="182"/>
      <c r="R151" s="182"/>
      <c r="S151" s="182"/>
      <c r="T151" s="183"/>
      <c r="AT151" s="177" t="s">
        <v>141</v>
      </c>
      <c r="AU151" s="177" t="s">
        <v>85</v>
      </c>
      <c r="AV151" s="13" t="s">
        <v>85</v>
      </c>
      <c r="AW151" s="13" t="s">
        <v>33</v>
      </c>
      <c r="AX151" s="13" t="s">
        <v>8</v>
      </c>
      <c r="AY151" s="177" t="s">
        <v>132</v>
      </c>
    </row>
    <row r="152" spans="1:65" s="2" customFormat="1" ht="24" customHeight="1">
      <c r="A152" s="32"/>
      <c r="B152" s="161"/>
      <c r="C152" s="162" t="s">
        <v>149</v>
      </c>
      <c r="D152" s="162" t="s">
        <v>135</v>
      </c>
      <c r="E152" s="163" t="s">
        <v>601</v>
      </c>
      <c r="F152" s="164" t="s">
        <v>602</v>
      </c>
      <c r="G152" s="165" t="s">
        <v>153</v>
      </c>
      <c r="H152" s="166">
        <v>4.87</v>
      </c>
      <c r="I152" s="167"/>
      <c r="J152" s="168">
        <f>ROUND(I152*H152,0)</f>
        <v>0</v>
      </c>
      <c r="K152" s="164" t="s">
        <v>139</v>
      </c>
      <c r="L152" s="33"/>
      <c r="M152" s="169" t="s">
        <v>1</v>
      </c>
      <c r="N152" s="170" t="s">
        <v>42</v>
      </c>
      <c r="O152" s="58"/>
      <c r="P152" s="171">
        <f>O152*H152</f>
        <v>0</v>
      </c>
      <c r="Q152" s="171">
        <v>2.6800000000000001E-3</v>
      </c>
      <c r="R152" s="171">
        <f>Q152*H152</f>
        <v>1.30516E-2</v>
      </c>
      <c r="S152" s="171">
        <v>0</v>
      </c>
      <c r="T152" s="172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73" t="s">
        <v>91</v>
      </c>
      <c r="AT152" s="173" t="s">
        <v>135</v>
      </c>
      <c r="AU152" s="173" t="s">
        <v>85</v>
      </c>
      <c r="AY152" s="17" t="s">
        <v>132</v>
      </c>
      <c r="BE152" s="174">
        <f>IF(N152="základní",J152,0)</f>
        <v>0</v>
      </c>
      <c r="BF152" s="174">
        <f>IF(N152="snížená",J152,0)</f>
        <v>0</v>
      </c>
      <c r="BG152" s="174">
        <f>IF(N152="zákl. přenesená",J152,0)</f>
        <v>0</v>
      </c>
      <c r="BH152" s="174">
        <f>IF(N152="sníž. přenesená",J152,0)</f>
        <v>0</v>
      </c>
      <c r="BI152" s="174">
        <f>IF(N152="nulová",J152,0)</f>
        <v>0</v>
      </c>
      <c r="BJ152" s="17" t="s">
        <v>8</v>
      </c>
      <c r="BK152" s="174">
        <f>ROUND(I152*H152,0)</f>
        <v>0</v>
      </c>
      <c r="BL152" s="17" t="s">
        <v>91</v>
      </c>
      <c r="BM152" s="173" t="s">
        <v>603</v>
      </c>
    </row>
    <row r="153" spans="1:65" s="13" customFormat="1">
      <c r="B153" s="175"/>
      <c r="D153" s="176" t="s">
        <v>141</v>
      </c>
      <c r="E153" s="177" t="s">
        <v>1</v>
      </c>
      <c r="F153" s="178" t="s">
        <v>536</v>
      </c>
      <c r="H153" s="179">
        <v>4.87</v>
      </c>
      <c r="I153" s="180"/>
      <c r="L153" s="175"/>
      <c r="M153" s="181"/>
      <c r="N153" s="182"/>
      <c r="O153" s="182"/>
      <c r="P153" s="182"/>
      <c r="Q153" s="182"/>
      <c r="R153" s="182"/>
      <c r="S153" s="182"/>
      <c r="T153" s="183"/>
      <c r="AT153" s="177" t="s">
        <v>141</v>
      </c>
      <c r="AU153" s="177" t="s">
        <v>85</v>
      </c>
      <c r="AV153" s="13" t="s">
        <v>85</v>
      </c>
      <c r="AW153" s="13" t="s">
        <v>33</v>
      </c>
      <c r="AX153" s="13" t="s">
        <v>8</v>
      </c>
      <c r="AY153" s="177" t="s">
        <v>132</v>
      </c>
    </row>
    <row r="154" spans="1:65" s="2" customFormat="1" ht="36" customHeight="1">
      <c r="A154" s="32"/>
      <c r="B154" s="161"/>
      <c r="C154" s="162" t="s">
        <v>186</v>
      </c>
      <c r="D154" s="162" t="s">
        <v>135</v>
      </c>
      <c r="E154" s="163" t="s">
        <v>604</v>
      </c>
      <c r="F154" s="164" t="s">
        <v>605</v>
      </c>
      <c r="G154" s="165" t="s">
        <v>153</v>
      </c>
      <c r="H154" s="166">
        <v>15.66</v>
      </c>
      <c r="I154" s="167"/>
      <c r="J154" s="168">
        <f>ROUND(I154*H154,0)</f>
        <v>0</v>
      </c>
      <c r="K154" s="164" t="s">
        <v>139</v>
      </c>
      <c r="L154" s="33"/>
      <c r="M154" s="169" t="s">
        <v>1</v>
      </c>
      <c r="N154" s="170" t="s">
        <v>42</v>
      </c>
      <c r="O154" s="58"/>
      <c r="P154" s="171">
        <f>O154*H154</f>
        <v>0</v>
      </c>
      <c r="Q154" s="171">
        <v>8.2733000000000008E-3</v>
      </c>
      <c r="R154" s="171">
        <f>Q154*H154</f>
        <v>0.12955987800000002</v>
      </c>
      <c r="S154" s="171">
        <v>0</v>
      </c>
      <c r="T154" s="172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73" t="s">
        <v>91</v>
      </c>
      <c r="AT154" s="173" t="s">
        <v>135</v>
      </c>
      <c r="AU154" s="173" t="s">
        <v>85</v>
      </c>
      <c r="AY154" s="17" t="s">
        <v>132</v>
      </c>
      <c r="BE154" s="174">
        <f>IF(N154="základní",J154,0)</f>
        <v>0</v>
      </c>
      <c r="BF154" s="174">
        <f>IF(N154="snížená",J154,0)</f>
        <v>0</v>
      </c>
      <c r="BG154" s="174">
        <f>IF(N154="zákl. přenesená",J154,0)</f>
        <v>0</v>
      </c>
      <c r="BH154" s="174">
        <f>IF(N154="sníž. přenesená",J154,0)</f>
        <v>0</v>
      </c>
      <c r="BI154" s="174">
        <f>IF(N154="nulová",J154,0)</f>
        <v>0</v>
      </c>
      <c r="BJ154" s="17" t="s">
        <v>8</v>
      </c>
      <c r="BK154" s="174">
        <f>ROUND(I154*H154,0)</f>
        <v>0</v>
      </c>
      <c r="BL154" s="17" t="s">
        <v>91</v>
      </c>
      <c r="BM154" s="173" t="s">
        <v>606</v>
      </c>
    </row>
    <row r="155" spans="1:65" s="13" customFormat="1">
      <c r="B155" s="175"/>
      <c r="D155" s="176" t="s">
        <v>141</v>
      </c>
      <c r="E155" s="177" t="s">
        <v>1</v>
      </c>
      <c r="F155" s="178" t="s">
        <v>607</v>
      </c>
      <c r="H155" s="179">
        <v>3.48</v>
      </c>
      <c r="I155" s="180"/>
      <c r="L155" s="175"/>
      <c r="M155" s="181"/>
      <c r="N155" s="182"/>
      <c r="O155" s="182"/>
      <c r="P155" s="182"/>
      <c r="Q155" s="182"/>
      <c r="R155" s="182"/>
      <c r="S155" s="182"/>
      <c r="T155" s="183"/>
      <c r="AT155" s="177" t="s">
        <v>141</v>
      </c>
      <c r="AU155" s="177" t="s">
        <v>85</v>
      </c>
      <c r="AV155" s="13" t="s">
        <v>85</v>
      </c>
      <c r="AW155" s="13" t="s">
        <v>33</v>
      </c>
      <c r="AX155" s="13" t="s">
        <v>77</v>
      </c>
      <c r="AY155" s="177" t="s">
        <v>132</v>
      </c>
    </row>
    <row r="156" spans="1:65" s="14" customFormat="1">
      <c r="B156" s="184"/>
      <c r="D156" s="176" t="s">
        <v>141</v>
      </c>
      <c r="E156" s="185" t="s">
        <v>539</v>
      </c>
      <c r="F156" s="186" t="s">
        <v>608</v>
      </c>
      <c r="H156" s="187">
        <v>3.48</v>
      </c>
      <c r="I156" s="188"/>
      <c r="L156" s="184"/>
      <c r="M156" s="189"/>
      <c r="N156" s="190"/>
      <c r="O156" s="190"/>
      <c r="P156" s="190"/>
      <c r="Q156" s="190"/>
      <c r="R156" s="190"/>
      <c r="S156" s="190"/>
      <c r="T156" s="191"/>
      <c r="AT156" s="185" t="s">
        <v>141</v>
      </c>
      <c r="AU156" s="185" t="s">
        <v>85</v>
      </c>
      <c r="AV156" s="14" t="s">
        <v>88</v>
      </c>
      <c r="AW156" s="14" t="s">
        <v>33</v>
      </c>
      <c r="AX156" s="14" t="s">
        <v>77</v>
      </c>
      <c r="AY156" s="185" t="s">
        <v>132</v>
      </c>
    </row>
    <row r="157" spans="1:65" s="13" customFormat="1">
      <c r="B157" s="175"/>
      <c r="D157" s="176" t="s">
        <v>141</v>
      </c>
      <c r="E157" s="177" t="s">
        <v>1</v>
      </c>
      <c r="F157" s="178" t="s">
        <v>609</v>
      </c>
      <c r="H157" s="179">
        <v>0.87</v>
      </c>
      <c r="I157" s="180"/>
      <c r="L157" s="175"/>
      <c r="M157" s="181"/>
      <c r="N157" s="182"/>
      <c r="O157" s="182"/>
      <c r="P157" s="182"/>
      <c r="Q157" s="182"/>
      <c r="R157" s="182"/>
      <c r="S157" s="182"/>
      <c r="T157" s="183"/>
      <c r="AT157" s="177" t="s">
        <v>141</v>
      </c>
      <c r="AU157" s="177" t="s">
        <v>85</v>
      </c>
      <c r="AV157" s="13" t="s">
        <v>85</v>
      </c>
      <c r="AW157" s="13" t="s">
        <v>33</v>
      </c>
      <c r="AX157" s="13" t="s">
        <v>77</v>
      </c>
      <c r="AY157" s="177" t="s">
        <v>132</v>
      </c>
    </row>
    <row r="158" spans="1:65" s="14" customFormat="1">
      <c r="B158" s="184"/>
      <c r="D158" s="176" t="s">
        <v>141</v>
      </c>
      <c r="E158" s="185" t="s">
        <v>542</v>
      </c>
      <c r="F158" s="186" t="s">
        <v>610</v>
      </c>
      <c r="H158" s="187">
        <v>0.87</v>
      </c>
      <c r="I158" s="188"/>
      <c r="L158" s="184"/>
      <c r="M158" s="189"/>
      <c r="N158" s="190"/>
      <c r="O158" s="190"/>
      <c r="P158" s="190"/>
      <c r="Q158" s="190"/>
      <c r="R158" s="190"/>
      <c r="S158" s="190"/>
      <c r="T158" s="191"/>
      <c r="AT158" s="185" t="s">
        <v>141</v>
      </c>
      <c r="AU158" s="185" t="s">
        <v>85</v>
      </c>
      <c r="AV158" s="14" t="s">
        <v>88</v>
      </c>
      <c r="AW158" s="14" t="s">
        <v>33</v>
      </c>
      <c r="AX158" s="14" t="s">
        <v>77</v>
      </c>
      <c r="AY158" s="185" t="s">
        <v>132</v>
      </c>
    </row>
    <row r="159" spans="1:65" s="13" customFormat="1">
      <c r="B159" s="175"/>
      <c r="D159" s="176" t="s">
        <v>141</v>
      </c>
      <c r="E159" s="177" t="s">
        <v>1</v>
      </c>
      <c r="F159" s="178" t="s">
        <v>611</v>
      </c>
      <c r="H159" s="179">
        <v>11.31</v>
      </c>
      <c r="I159" s="180"/>
      <c r="L159" s="175"/>
      <c r="M159" s="181"/>
      <c r="N159" s="182"/>
      <c r="O159" s="182"/>
      <c r="P159" s="182"/>
      <c r="Q159" s="182"/>
      <c r="R159" s="182"/>
      <c r="S159" s="182"/>
      <c r="T159" s="183"/>
      <c r="AT159" s="177" t="s">
        <v>141</v>
      </c>
      <c r="AU159" s="177" t="s">
        <v>85</v>
      </c>
      <c r="AV159" s="13" t="s">
        <v>85</v>
      </c>
      <c r="AW159" s="13" t="s">
        <v>33</v>
      </c>
      <c r="AX159" s="13" t="s">
        <v>77</v>
      </c>
      <c r="AY159" s="177" t="s">
        <v>132</v>
      </c>
    </row>
    <row r="160" spans="1:65" s="14" customFormat="1">
      <c r="B160" s="184"/>
      <c r="D160" s="176" t="s">
        <v>141</v>
      </c>
      <c r="E160" s="185" t="s">
        <v>545</v>
      </c>
      <c r="F160" s="186" t="s">
        <v>612</v>
      </c>
      <c r="H160" s="187">
        <v>11.31</v>
      </c>
      <c r="I160" s="188"/>
      <c r="L160" s="184"/>
      <c r="M160" s="189"/>
      <c r="N160" s="190"/>
      <c r="O160" s="190"/>
      <c r="P160" s="190"/>
      <c r="Q160" s="190"/>
      <c r="R160" s="190"/>
      <c r="S160" s="190"/>
      <c r="T160" s="191"/>
      <c r="AT160" s="185" t="s">
        <v>141</v>
      </c>
      <c r="AU160" s="185" t="s">
        <v>85</v>
      </c>
      <c r="AV160" s="14" t="s">
        <v>88</v>
      </c>
      <c r="AW160" s="14" t="s">
        <v>33</v>
      </c>
      <c r="AX160" s="14" t="s">
        <v>77</v>
      </c>
      <c r="AY160" s="185" t="s">
        <v>132</v>
      </c>
    </row>
    <row r="161" spans="1:65" s="15" customFormat="1">
      <c r="B161" s="205"/>
      <c r="D161" s="176" t="s">
        <v>141</v>
      </c>
      <c r="E161" s="206" t="s">
        <v>1</v>
      </c>
      <c r="F161" s="207" t="s">
        <v>613</v>
      </c>
      <c r="H161" s="208">
        <v>15.66</v>
      </c>
      <c r="I161" s="209"/>
      <c r="L161" s="205"/>
      <c r="M161" s="210"/>
      <c r="N161" s="211"/>
      <c r="O161" s="211"/>
      <c r="P161" s="211"/>
      <c r="Q161" s="211"/>
      <c r="R161" s="211"/>
      <c r="S161" s="211"/>
      <c r="T161" s="212"/>
      <c r="AT161" s="206" t="s">
        <v>141</v>
      </c>
      <c r="AU161" s="206" t="s">
        <v>85</v>
      </c>
      <c r="AV161" s="15" t="s">
        <v>91</v>
      </c>
      <c r="AW161" s="15" t="s">
        <v>33</v>
      </c>
      <c r="AX161" s="15" t="s">
        <v>8</v>
      </c>
      <c r="AY161" s="206" t="s">
        <v>132</v>
      </c>
    </row>
    <row r="162" spans="1:65" s="2" customFormat="1" ht="16.5" customHeight="1">
      <c r="A162" s="32"/>
      <c r="B162" s="161"/>
      <c r="C162" s="192" t="s">
        <v>193</v>
      </c>
      <c r="D162" s="192" t="s">
        <v>226</v>
      </c>
      <c r="E162" s="193" t="s">
        <v>597</v>
      </c>
      <c r="F162" s="194" t="s">
        <v>598</v>
      </c>
      <c r="G162" s="195" t="s">
        <v>153</v>
      </c>
      <c r="H162" s="196">
        <v>11.875999999999999</v>
      </c>
      <c r="I162" s="197"/>
      <c r="J162" s="198">
        <f>ROUND(I162*H162,0)</f>
        <v>0</v>
      </c>
      <c r="K162" s="194" t="s">
        <v>139</v>
      </c>
      <c r="L162" s="199"/>
      <c r="M162" s="200" t="s">
        <v>1</v>
      </c>
      <c r="N162" s="201" t="s">
        <v>42</v>
      </c>
      <c r="O162" s="58"/>
      <c r="P162" s="171">
        <f>O162*H162</f>
        <v>0</v>
      </c>
      <c r="Q162" s="171">
        <v>6.8000000000000005E-4</v>
      </c>
      <c r="R162" s="171">
        <f>Q162*H162</f>
        <v>8.07568E-3</v>
      </c>
      <c r="S162" s="171">
        <v>0</v>
      </c>
      <c r="T162" s="172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73" t="s">
        <v>176</v>
      </c>
      <c r="AT162" s="173" t="s">
        <v>226</v>
      </c>
      <c r="AU162" s="173" t="s">
        <v>85</v>
      </c>
      <c r="AY162" s="17" t="s">
        <v>132</v>
      </c>
      <c r="BE162" s="174">
        <f>IF(N162="základní",J162,0)</f>
        <v>0</v>
      </c>
      <c r="BF162" s="174">
        <f>IF(N162="snížená",J162,0)</f>
        <v>0</v>
      </c>
      <c r="BG162" s="174">
        <f>IF(N162="zákl. přenesená",J162,0)</f>
        <v>0</v>
      </c>
      <c r="BH162" s="174">
        <f>IF(N162="sníž. přenesená",J162,0)</f>
        <v>0</v>
      </c>
      <c r="BI162" s="174">
        <f>IF(N162="nulová",J162,0)</f>
        <v>0</v>
      </c>
      <c r="BJ162" s="17" t="s">
        <v>8</v>
      </c>
      <c r="BK162" s="174">
        <f>ROUND(I162*H162,0)</f>
        <v>0</v>
      </c>
      <c r="BL162" s="17" t="s">
        <v>91</v>
      </c>
      <c r="BM162" s="173" t="s">
        <v>614</v>
      </c>
    </row>
    <row r="163" spans="1:65" s="13" customFormat="1">
      <c r="B163" s="175"/>
      <c r="D163" s="176" t="s">
        <v>141</v>
      </c>
      <c r="E163" s="177" t="s">
        <v>1</v>
      </c>
      <c r="F163" s="178" t="s">
        <v>615</v>
      </c>
      <c r="H163" s="179">
        <v>11.875999999999999</v>
      </c>
      <c r="I163" s="180"/>
      <c r="L163" s="175"/>
      <c r="M163" s="181"/>
      <c r="N163" s="182"/>
      <c r="O163" s="182"/>
      <c r="P163" s="182"/>
      <c r="Q163" s="182"/>
      <c r="R163" s="182"/>
      <c r="S163" s="182"/>
      <c r="T163" s="183"/>
      <c r="AT163" s="177" t="s">
        <v>141</v>
      </c>
      <c r="AU163" s="177" t="s">
        <v>85</v>
      </c>
      <c r="AV163" s="13" t="s">
        <v>85</v>
      </c>
      <c r="AW163" s="13" t="s">
        <v>33</v>
      </c>
      <c r="AX163" s="13" t="s">
        <v>8</v>
      </c>
      <c r="AY163" s="177" t="s">
        <v>132</v>
      </c>
    </row>
    <row r="164" spans="1:65" s="2" customFormat="1" ht="24" customHeight="1">
      <c r="A164" s="32"/>
      <c r="B164" s="161"/>
      <c r="C164" s="192" t="s">
        <v>198</v>
      </c>
      <c r="D164" s="192" t="s">
        <v>226</v>
      </c>
      <c r="E164" s="193" t="s">
        <v>616</v>
      </c>
      <c r="F164" s="194" t="s">
        <v>617</v>
      </c>
      <c r="G164" s="195" t="s">
        <v>153</v>
      </c>
      <c r="H164" s="196">
        <v>4.5679999999999996</v>
      </c>
      <c r="I164" s="197"/>
      <c r="J164" s="198">
        <f>ROUND(I164*H164,0)</f>
        <v>0</v>
      </c>
      <c r="K164" s="194" t="s">
        <v>139</v>
      </c>
      <c r="L164" s="199"/>
      <c r="M164" s="200" t="s">
        <v>1</v>
      </c>
      <c r="N164" s="201" t="s">
        <v>42</v>
      </c>
      <c r="O164" s="58"/>
      <c r="P164" s="171">
        <f>O164*H164</f>
        <v>0</v>
      </c>
      <c r="Q164" s="171">
        <v>1.4E-3</v>
      </c>
      <c r="R164" s="171">
        <f>Q164*H164</f>
        <v>6.3951999999999993E-3</v>
      </c>
      <c r="S164" s="171">
        <v>0</v>
      </c>
      <c r="T164" s="172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73" t="s">
        <v>176</v>
      </c>
      <c r="AT164" s="173" t="s">
        <v>226</v>
      </c>
      <c r="AU164" s="173" t="s">
        <v>85</v>
      </c>
      <c r="AY164" s="17" t="s">
        <v>132</v>
      </c>
      <c r="BE164" s="174">
        <f>IF(N164="základní",J164,0)</f>
        <v>0</v>
      </c>
      <c r="BF164" s="174">
        <f>IF(N164="snížená",J164,0)</f>
        <v>0</v>
      </c>
      <c r="BG164" s="174">
        <f>IF(N164="zákl. přenesená",J164,0)</f>
        <v>0</v>
      </c>
      <c r="BH164" s="174">
        <f>IF(N164="sníž. přenesená",J164,0)</f>
        <v>0</v>
      </c>
      <c r="BI164" s="174">
        <f>IF(N164="nulová",J164,0)</f>
        <v>0</v>
      </c>
      <c r="BJ164" s="17" t="s">
        <v>8</v>
      </c>
      <c r="BK164" s="174">
        <f>ROUND(I164*H164,0)</f>
        <v>0</v>
      </c>
      <c r="BL164" s="17" t="s">
        <v>91</v>
      </c>
      <c r="BM164" s="173" t="s">
        <v>618</v>
      </c>
    </row>
    <row r="165" spans="1:65" s="13" customFormat="1">
      <c r="B165" s="175"/>
      <c r="D165" s="176" t="s">
        <v>141</v>
      </c>
      <c r="E165" s="177" t="s">
        <v>1</v>
      </c>
      <c r="F165" s="178" t="s">
        <v>619</v>
      </c>
      <c r="H165" s="179">
        <v>3.6539999999999999</v>
      </c>
      <c r="I165" s="180"/>
      <c r="L165" s="175"/>
      <c r="M165" s="181"/>
      <c r="N165" s="182"/>
      <c r="O165" s="182"/>
      <c r="P165" s="182"/>
      <c r="Q165" s="182"/>
      <c r="R165" s="182"/>
      <c r="S165" s="182"/>
      <c r="T165" s="183"/>
      <c r="AT165" s="177" t="s">
        <v>141</v>
      </c>
      <c r="AU165" s="177" t="s">
        <v>85</v>
      </c>
      <c r="AV165" s="13" t="s">
        <v>85</v>
      </c>
      <c r="AW165" s="13" t="s">
        <v>33</v>
      </c>
      <c r="AX165" s="13" t="s">
        <v>77</v>
      </c>
      <c r="AY165" s="177" t="s">
        <v>132</v>
      </c>
    </row>
    <row r="166" spans="1:65" s="13" customFormat="1">
      <c r="B166" s="175"/>
      <c r="D166" s="176" t="s">
        <v>141</v>
      </c>
      <c r="E166" s="177" t="s">
        <v>1</v>
      </c>
      <c r="F166" s="178" t="s">
        <v>620</v>
      </c>
      <c r="H166" s="179">
        <v>0.91400000000000003</v>
      </c>
      <c r="I166" s="180"/>
      <c r="L166" s="175"/>
      <c r="M166" s="181"/>
      <c r="N166" s="182"/>
      <c r="O166" s="182"/>
      <c r="P166" s="182"/>
      <c r="Q166" s="182"/>
      <c r="R166" s="182"/>
      <c r="S166" s="182"/>
      <c r="T166" s="183"/>
      <c r="AT166" s="177" t="s">
        <v>141</v>
      </c>
      <c r="AU166" s="177" t="s">
        <v>85</v>
      </c>
      <c r="AV166" s="13" t="s">
        <v>85</v>
      </c>
      <c r="AW166" s="13" t="s">
        <v>33</v>
      </c>
      <c r="AX166" s="13" t="s">
        <v>77</v>
      </c>
      <c r="AY166" s="177" t="s">
        <v>132</v>
      </c>
    </row>
    <row r="167" spans="1:65" s="14" customFormat="1">
      <c r="B167" s="184"/>
      <c r="D167" s="176" t="s">
        <v>141</v>
      </c>
      <c r="E167" s="185" t="s">
        <v>1</v>
      </c>
      <c r="F167" s="186" t="s">
        <v>148</v>
      </c>
      <c r="H167" s="187">
        <v>4.5679999999999996</v>
      </c>
      <c r="I167" s="188"/>
      <c r="L167" s="184"/>
      <c r="M167" s="189"/>
      <c r="N167" s="190"/>
      <c r="O167" s="190"/>
      <c r="P167" s="190"/>
      <c r="Q167" s="190"/>
      <c r="R167" s="190"/>
      <c r="S167" s="190"/>
      <c r="T167" s="191"/>
      <c r="AT167" s="185" t="s">
        <v>141</v>
      </c>
      <c r="AU167" s="185" t="s">
        <v>85</v>
      </c>
      <c r="AV167" s="14" t="s">
        <v>88</v>
      </c>
      <c r="AW167" s="14" t="s">
        <v>33</v>
      </c>
      <c r="AX167" s="14" t="s">
        <v>8</v>
      </c>
      <c r="AY167" s="185" t="s">
        <v>132</v>
      </c>
    </row>
    <row r="168" spans="1:65" s="2" customFormat="1" ht="36" customHeight="1">
      <c r="A168" s="32"/>
      <c r="B168" s="161"/>
      <c r="C168" s="162" t="s">
        <v>202</v>
      </c>
      <c r="D168" s="162" t="s">
        <v>135</v>
      </c>
      <c r="E168" s="163" t="s">
        <v>621</v>
      </c>
      <c r="F168" s="164" t="s">
        <v>622</v>
      </c>
      <c r="G168" s="165" t="s">
        <v>153</v>
      </c>
      <c r="H168" s="166">
        <v>140.88</v>
      </c>
      <c r="I168" s="167"/>
      <c r="J168" s="168">
        <f>ROUND(I168*H168,0)</f>
        <v>0</v>
      </c>
      <c r="K168" s="164" t="s">
        <v>139</v>
      </c>
      <c r="L168" s="33"/>
      <c r="M168" s="169" t="s">
        <v>1</v>
      </c>
      <c r="N168" s="170" t="s">
        <v>42</v>
      </c>
      <c r="O168" s="58"/>
      <c r="P168" s="171">
        <f>O168*H168</f>
        <v>0</v>
      </c>
      <c r="Q168" s="171">
        <v>8.3540799999999998E-3</v>
      </c>
      <c r="R168" s="171">
        <f>Q168*H168</f>
        <v>1.1769227903999999</v>
      </c>
      <c r="S168" s="171">
        <v>0</v>
      </c>
      <c r="T168" s="172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73" t="s">
        <v>91</v>
      </c>
      <c r="AT168" s="173" t="s">
        <v>135</v>
      </c>
      <c r="AU168" s="173" t="s">
        <v>85</v>
      </c>
      <c r="AY168" s="17" t="s">
        <v>132</v>
      </c>
      <c r="BE168" s="174">
        <f>IF(N168="základní",J168,0)</f>
        <v>0</v>
      </c>
      <c r="BF168" s="174">
        <f>IF(N168="snížená",J168,0)</f>
        <v>0</v>
      </c>
      <c r="BG168" s="174">
        <f>IF(N168="zákl. přenesená",J168,0)</f>
        <v>0</v>
      </c>
      <c r="BH168" s="174">
        <f>IF(N168="sníž. přenesená",J168,0)</f>
        <v>0</v>
      </c>
      <c r="BI168" s="174">
        <f>IF(N168="nulová",J168,0)</f>
        <v>0</v>
      </c>
      <c r="BJ168" s="17" t="s">
        <v>8</v>
      </c>
      <c r="BK168" s="174">
        <f>ROUND(I168*H168,0)</f>
        <v>0</v>
      </c>
      <c r="BL168" s="17" t="s">
        <v>91</v>
      </c>
      <c r="BM168" s="173" t="s">
        <v>623</v>
      </c>
    </row>
    <row r="169" spans="1:65" s="13" customFormat="1">
      <c r="B169" s="175"/>
      <c r="D169" s="176" t="s">
        <v>141</v>
      </c>
      <c r="E169" s="177" t="s">
        <v>1</v>
      </c>
      <c r="F169" s="178" t="s">
        <v>624</v>
      </c>
      <c r="H169" s="179">
        <v>29.808</v>
      </c>
      <c r="I169" s="180"/>
      <c r="L169" s="175"/>
      <c r="M169" s="181"/>
      <c r="N169" s="182"/>
      <c r="O169" s="182"/>
      <c r="P169" s="182"/>
      <c r="Q169" s="182"/>
      <c r="R169" s="182"/>
      <c r="S169" s="182"/>
      <c r="T169" s="183"/>
      <c r="AT169" s="177" t="s">
        <v>141</v>
      </c>
      <c r="AU169" s="177" t="s">
        <v>85</v>
      </c>
      <c r="AV169" s="13" t="s">
        <v>85</v>
      </c>
      <c r="AW169" s="13" t="s">
        <v>33</v>
      </c>
      <c r="AX169" s="13" t="s">
        <v>77</v>
      </c>
      <c r="AY169" s="177" t="s">
        <v>132</v>
      </c>
    </row>
    <row r="170" spans="1:65" s="14" customFormat="1">
      <c r="B170" s="184"/>
      <c r="D170" s="176" t="s">
        <v>141</v>
      </c>
      <c r="E170" s="185" t="s">
        <v>1</v>
      </c>
      <c r="F170" s="186" t="s">
        <v>625</v>
      </c>
      <c r="H170" s="187">
        <v>29.808</v>
      </c>
      <c r="I170" s="188"/>
      <c r="L170" s="184"/>
      <c r="M170" s="189"/>
      <c r="N170" s="190"/>
      <c r="O170" s="190"/>
      <c r="P170" s="190"/>
      <c r="Q170" s="190"/>
      <c r="R170" s="190"/>
      <c r="S170" s="190"/>
      <c r="T170" s="191"/>
      <c r="AT170" s="185" t="s">
        <v>141</v>
      </c>
      <c r="AU170" s="185" t="s">
        <v>85</v>
      </c>
      <c r="AV170" s="14" t="s">
        <v>88</v>
      </c>
      <c r="AW170" s="14" t="s">
        <v>33</v>
      </c>
      <c r="AX170" s="14" t="s">
        <v>77</v>
      </c>
      <c r="AY170" s="185" t="s">
        <v>132</v>
      </c>
    </row>
    <row r="171" spans="1:65" s="13" customFormat="1">
      <c r="B171" s="175"/>
      <c r="D171" s="176" t="s">
        <v>141</v>
      </c>
      <c r="E171" s="177" t="s">
        <v>1</v>
      </c>
      <c r="F171" s="178" t="s">
        <v>626</v>
      </c>
      <c r="H171" s="179">
        <v>29.728000000000002</v>
      </c>
      <c r="I171" s="180"/>
      <c r="L171" s="175"/>
      <c r="M171" s="181"/>
      <c r="N171" s="182"/>
      <c r="O171" s="182"/>
      <c r="P171" s="182"/>
      <c r="Q171" s="182"/>
      <c r="R171" s="182"/>
      <c r="S171" s="182"/>
      <c r="T171" s="183"/>
      <c r="AT171" s="177" t="s">
        <v>141</v>
      </c>
      <c r="AU171" s="177" t="s">
        <v>85</v>
      </c>
      <c r="AV171" s="13" t="s">
        <v>85</v>
      </c>
      <c r="AW171" s="13" t="s">
        <v>33</v>
      </c>
      <c r="AX171" s="13" t="s">
        <v>77</v>
      </c>
      <c r="AY171" s="177" t="s">
        <v>132</v>
      </c>
    </row>
    <row r="172" spans="1:65" s="14" customFormat="1">
      <c r="B172" s="184"/>
      <c r="D172" s="176" t="s">
        <v>141</v>
      </c>
      <c r="E172" s="185" t="s">
        <v>1</v>
      </c>
      <c r="F172" s="186" t="s">
        <v>627</v>
      </c>
      <c r="H172" s="187">
        <v>29.728000000000002</v>
      </c>
      <c r="I172" s="188"/>
      <c r="L172" s="184"/>
      <c r="M172" s="189"/>
      <c r="N172" s="190"/>
      <c r="O172" s="190"/>
      <c r="P172" s="190"/>
      <c r="Q172" s="190"/>
      <c r="R172" s="190"/>
      <c r="S172" s="190"/>
      <c r="T172" s="191"/>
      <c r="AT172" s="185" t="s">
        <v>141</v>
      </c>
      <c r="AU172" s="185" t="s">
        <v>85</v>
      </c>
      <c r="AV172" s="14" t="s">
        <v>88</v>
      </c>
      <c r="AW172" s="14" t="s">
        <v>33</v>
      </c>
      <c r="AX172" s="14" t="s">
        <v>77</v>
      </c>
      <c r="AY172" s="185" t="s">
        <v>132</v>
      </c>
    </row>
    <row r="173" spans="1:65" s="13" customFormat="1">
      <c r="B173" s="175"/>
      <c r="D173" s="176" t="s">
        <v>141</v>
      </c>
      <c r="E173" s="177" t="s">
        <v>1</v>
      </c>
      <c r="F173" s="178" t="s">
        <v>628</v>
      </c>
      <c r="H173" s="179">
        <v>26.584</v>
      </c>
      <c r="I173" s="180"/>
      <c r="L173" s="175"/>
      <c r="M173" s="181"/>
      <c r="N173" s="182"/>
      <c r="O173" s="182"/>
      <c r="P173" s="182"/>
      <c r="Q173" s="182"/>
      <c r="R173" s="182"/>
      <c r="S173" s="182"/>
      <c r="T173" s="183"/>
      <c r="AT173" s="177" t="s">
        <v>141</v>
      </c>
      <c r="AU173" s="177" t="s">
        <v>85</v>
      </c>
      <c r="AV173" s="13" t="s">
        <v>85</v>
      </c>
      <c r="AW173" s="13" t="s">
        <v>33</v>
      </c>
      <c r="AX173" s="13" t="s">
        <v>77</v>
      </c>
      <c r="AY173" s="177" t="s">
        <v>132</v>
      </c>
    </row>
    <row r="174" spans="1:65" s="14" customFormat="1">
      <c r="B174" s="184"/>
      <c r="D174" s="176" t="s">
        <v>141</v>
      </c>
      <c r="E174" s="185" t="s">
        <v>1</v>
      </c>
      <c r="F174" s="186" t="s">
        <v>629</v>
      </c>
      <c r="H174" s="187">
        <v>26.584</v>
      </c>
      <c r="I174" s="188"/>
      <c r="L174" s="184"/>
      <c r="M174" s="189"/>
      <c r="N174" s="190"/>
      <c r="O174" s="190"/>
      <c r="P174" s="190"/>
      <c r="Q174" s="190"/>
      <c r="R174" s="190"/>
      <c r="S174" s="190"/>
      <c r="T174" s="191"/>
      <c r="AT174" s="185" t="s">
        <v>141</v>
      </c>
      <c r="AU174" s="185" t="s">
        <v>85</v>
      </c>
      <c r="AV174" s="14" t="s">
        <v>88</v>
      </c>
      <c r="AW174" s="14" t="s">
        <v>33</v>
      </c>
      <c r="AX174" s="14" t="s">
        <v>77</v>
      </c>
      <c r="AY174" s="185" t="s">
        <v>132</v>
      </c>
    </row>
    <row r="175" spans="1:65" s="13" customFormat="1">
      <c r="B175" s="175"/>
      <c r="D175" s="176" t="s">
        <v>141</v>
      </c>
      <c r="E175" s="177" t="s">
        <v>1</v>
      </c>
      <c r="F175" s="178" t="s">
        <v>628</v>
      </c>
      <c r="H175" s="179">
        <v>26.584</v>
      </c>
      <c r="I175" s="180"/>
      <c r="L175" s="175"/>
      <c r="M175" s="181"/>
      <c r="N175" s="182"/>
      <c r="O175" s="182"/>
      <c r="P175" s="182"/>
      <c r="Q175" s="182"/>
      <c r="R175" s="182"/>
      <c r="S175" s="182"/>
      <c r="T175" s="183"/>
      <c r="AT175" s="177" t="s">
        <v>141</v>
      </c>
      <c r="AU175" s="177" t="s">
        <v>85</v>
      </c>
      <c r="AV175" s="13" t="s">
        <v>85</v>
      </c>
      <c r="AW175" s="13" t="s">
        <v>33</v>
      </c>
      <c r="AX175" s="13" t="s">
        <v>77</v>
      </c>
      <c r="AY175" s="177" t="s">
        <v>132</v>
      </c>
    </row>
    <row r="176" spans="1:65" s="14" customFormat="1">
      <c r="B176" s="184"/>
      <c r="D176" s="176" t="s">
        <v>141</v>
      </c>
      <c r="E176" s="185" t="s">
        <v>1</v>
      </c>
      <c r="F176" s="186" t="s">
        <v>630</v>
      </c>
      <c r="H176" s="187">
        <v>26.584</v>
      </c>
      <c r="I176" s="188"/>
      <c r="L176" s="184"/>
      <c r="M176" s="189"/>
      <c r="N176" s="190"/>
      <c r="O176" s="190"/>
      <c r="P176" s="190"/>
      <c r="Q176" s="190"/>
      <c r="R176" s="190"/>
      <c r="S176" s="190"/>
      <c r="T176" s="191"/>
      <c r="AT176" s="185" t="s">
        <v>141</v>
      </c>
      <c r="AU176" s="185" t="s">
        <v>85</v>
      </c>
      <c r="AV176" s="14" t="s">
        <v>88</v>
      </c>
      <c r="AW176" s="14" t="s">
        <v>33</v>
      </c>
      <c r="AX176" s="14" t="s">
        <v>77</v>
      </c>
      <c r="AY176" s="185" t="s">
        <v>132</v>
      </c>
    </row>
    <row r="177" spans="1:65" s="15" customFormat="1">
      <c r="B177" s="205"/>
      <c r="D177" s="176" t="s">
        <v>141</v>
      </c>
      <c r="E177" s="206" t="s">
        <v>517</v>
      </c>
      <c r="F177" s="207" t="s">
        <v>631</v>
      </c>
      <c r="H177" s="208">
        <v>112.70399999999999</v>
      </c>
      <c r="I177" s="209"/>
      <c r="L177" s="205"/>
      <c r="M177" s="210"/>
      <c r="N177" s="211"/>
      <c r="O177" s="211"/>
      <c r="P177" s="211"/>
      <c r="Q177" s="211"/>
      <c r="R177" s="211"/>
      <c r="S177" s="211"/>
      <c r="T177" s="212"/>
      <c r="AT177" s="206" t="s">
        <v>141</v>
      </c>
      <c r="AU177" s="206" t="s">
        <v>85</v>
      </c>
      <c r="AV177" s="15" t="s">
        <v>91</v>
      </c>
      <c r="AW177" s="15" t="s">
        <v>33</v>
      </c>
      <c r="AX177" s="15" t="s">
        <v>77</v>
      </c>
      <c r="AY177" s="206" t="s">
        <v>132</v>
      </c>
    </row>
    <row r="178" spans="1:65" s="13" customFormat="1">
      <c r="B178" s="175"/>
      <c r="D178" s="176" t="s">
        <v>141</v>
      </c>
      <c r="E178" s="177" t="s">
        <v>1</v>
      </c>
      <c r="F178" s="178" t="s">
        <v>632</v>
      </c>
      <c r="H178" s="179">
        <v>7.452</v>
      </c>
      <c r="I178" s="180"/>
      <c r="L178" s="175"/>
      <c r="M178" s="181"/>
      <c r="N178" s="182"/>
      <c r="O178" s="182"/>
      <c r="P178" s="182"/>
      <c r="Q178" s="182"/>
      <c r="R178" s="182"/>
      <c r="S178" s="182"/>
      <c r="T178" s="183"/>
      <c r="AT178" s="177" t="s">
        <v>141</v>
      </c>
      <c r="AU178" s="177" t="s">
        <v>85</v>
      </c>
      <c r="AV178" s="13" t="s">
        <v>85</v>
      </c>
      <c r="AW178" s="13" t="s">
        <v>33</v>
      </c>
      <c r="AX178" s="13" t="s">
        <v>77</v>
      </c>
      <c r="AY178" s="177" t="s">
        <v>132</v>
      </c>
    </row>
    <row r="179" spans="1:65" s="14" customFormat="1">
      <c r="B179" s="184"/>
      <c r="D179" s="176" t="s">
        <v>141</v>
      </c>
      <c r="E179" s="185" t="s">
        <v>1</v>
      </c>
      <c r="F179" s="186" t="s">
        <v>625</v>
      </c>
      <c r="H179" s="187">
        <v>7.452</v>
      </c>
      <c r="I179" s="188"/>
      <c r="L179" s="184"/>
      <c r="M179" s="189"/>
      <c r="N179" s="190"/>
      <c r="O179" s="190"/>
      <c r="P179" s="190"/>
      <c r="Q179" s="190"/>
      <c r="R179" s="190"/>
      <c r="S179" s="190"/>
      <c r="T179" s="191"/>
      <c r="AT179" s="185" t="s">
        <v>141</v>
      </c>
      <c r="AU179" s="185" t="s">
        <v>85</v>
      </c>
      <c r="AV179" s="14" t="s">
        <v>88</v>
      </c>
      <c r="AW179" s="14" t="s">
        <v>33</v>
      </c>
      <c r="AX179" s="14" t="s">
        <v>77</v>
      </c>
      <c r="AY179" s="185" t="s">
        <v>132</v>
      </c>
    </row>
    <row r="180" spans="1:65" s="13" customFormat="1">
      <c r="B180" s="175"/>
      <c r="D180" s="176" t="s">
        <v>141</v>
      </c>
      <c r="E180" s="177" t="s">
        <v>1</v>
      </c>
      <c r="F180" s="178" t="s">
        <v>633</v>
      </c>
      <c r="H180" s="179">
        <v>7.4320000000000004</v>
      </c>
      <c r="I180" s="180"/>
      <c r="L180" s="175"/>
      <c r="M180" s="181"/>
      <c r="N180" s="182"/>
      <c r="O180" s="182"/>
      <c r="P180" s="182"/>
      <c r="Q180" s="182"/>
      <c r="R180" s="182"/>
      <c r="S180" s="182"/>
      <c r="T180" s="183"/>
      <c r="AT180" s="177" t="s">
        <v>141</v>
      </c>
      <c r="AU180" s="177" t="s">
        <v>85</v>
      </c>
      <c r="AV180" s="13" t="s">
        <v>85</v>
      </c>
      <c r="AW180" s="13" t="s">
        <v>33</v>
      </c>
      <c r="AX180" s="13" t="s">
        <v>77</v>
      </c>
      <c r="AY180" s="177" t="s">
        <v>132</v>
      </c>
    </row>
    <row r="181" spans="1:65" s="14" customFormat="1">
      <c r="B181" s="184"/>
      <c r="D181" s="176" t="s">
        <v>141</v>
      </c>
      <c r="E181" s="185" t="s">
        <v>1</v>
      </c>
      <c r="F181" s="186" t="s">
        <v>627</v>
      </c>
      <c r="H181" s="187">
        <v>7.4320000000000004</v>
      </c>
      <c r="I181" s="188"/>
      <c r="L181" s="184"/>
      <c r="M181" s="189"/>
      <c r="N181" s="190"/>
      <c r="O181" s="190"/>
      <c r="P181" s="190"/>
      <c r="Q181" s="190"/>
      <c r="R181" s="190"/>
      <c r="S181" s="190"/>
      <c r="T181" s="191"/>
      <c r="AT181" s="185" t="s">
        <v>141</v>
      </c>
      <c r="AU181" s="185" t="s">
        <v>85</v>
      </c>
      <c r="AV181" s="14" t="s">
        <v>88</v>
      </c>
      <c r="AW181" s="14" t="s">
        <v>33</v>
      </c>
      <c r="AX181" s="14" t="s">
        <v>77</v>
      </c>
      <c r="AY181" s="185" t="s">
        <v>132</v>
      </c>
    </row>
    <row r="182" spans="1:65" s="13" customFormat="1">
      <c r="B182" s="175"/>
      <c r="D182" s="176" t="s">
        <v>141</v>
      </c>
      <c r="E182" s="177" t="s">
        <v>1</v>
      </c>
      <c r="F182" s="178" t="s">
        <v>634</v>
      </c>
      <c r="H182" s="179">
        <v>6.6459999999999999</v>
      </c>
      <c r="I182" s="180"/>
      <c r="L182" s="175"/>
      <c r="M182" s="181"/>
      <c r="N182" s="182"/>
      <c r="O182" s="182"/>
      <c r="P182" s="182"/>
      <c r="Q182" s="182"/>
      <c r="R182" s="182"/>
      <c r="S182" s="182"/>
      <c r="T182" s="183"/>
      <c r="AT182" s="177" t="s">
        <v>141</v>
      </c>
      <c r="AU182" s="177" t="s">
        <v>85</v>
      </c>
      <c r="AV182" s="13" t="s">
        <v>85</v>
      </c>
      <c r="AW182" s="13" t="s">
        <v>33</v>
      </c>
      <c r="AX182" s="13" t="s">
        <v>77</v>
      </c>
      <c r="AY182" s="177" t="s">
        <v>132</v>
      </c>
    </row>
    <row r="183" spans="1:65" s="14" customFormat="1">
      <c r="B183" s="184"/>
      <c r="D183" s="176" t="s">
        <v>141</v>
      </c>
      <c r="E183" s="185" t="s">
        <v>1</v>
      </c>
      <c r="F183" s="186" t="s">
        <v>629</v>
      </c>
      <c r="H183" s="187">
        <v>6.6459999999999999</v>
      </c>
      <c r="I183" s="188"/>
      <c r="L183" s="184"/>
      <c r="M183" s="189"/>
      <c r="N183" s="190"/>
      <c r="O183" s="190"/>
      <c r="P183" s="190"/>
      <c r="Q183" s="190"/>
      <c r="R183" s="190"/>
      <c r="S183" s="190"/>
      <c r="T183" s="191"/>
      <c r="AT183" s="185" t="s">
        <v>141</v>
      </c>
      <c r="AU183" s="185" t="s">
        <v>85</v>
      </c>
      <c r="AV183" s="14" t="s">
        <v>88</v>
      </c>
      <c r="AW183" s="14" t="s">
        <v>33</v>
      </c>
      <c r="AX183" s="14" t="s">
        <v>77</v>
      </c>
      <c r="AY183" s="185" t="s">
        <v>132</v>
      </c>
    </row>
    <row r="184" spans="1:65" s="13" customFormat="1">
      <c r="B184" s="175"/>
      <c r="D184" s="176" t="s">
        <v>141</v>
      </c>
      <c r="E184" s="177" t="s">
        <v>1</v>
      </c>
      <c r="F184" s="178" t="s">
        <v>634</v>
      </c>
      <c r="H184" s="179">
        <v>6.6459999999999999</v>
      </c>
      <c r="I184" s="180"/>
      <c r="L184" s="175"/>
      <c r="M184" s="181"/>
      <c r="N184" s="182"/>
      <c r="O184" s="182"/>
      <c r="P184" s="182"/>
      <c r="Q184" s="182"/>
      <c r="R184" s="182"/>
      <c r="S184" s="182"/>
      <c r="T184" s="183"/>
      <c r="AT184" s="177" t="s">
        <v>141</v>
      </c>
      <c r="AU184" s="177" t="s">
        <v>85</v>
      </c>
      <c r="AV184" s="13" t="s">
        <v>85</v>
      </c>
      <c r="AW184" s="13" t="s">
        <v>33</v>
      </c>
      <c r="AX184" s="13" t="s">
        <v>77</v>
      </c>
      <c r="AY184" s="177" t="s">
        <v>132</v>
      </c>
    </row>
    <row r="185" spans="1:65" s="14" customFormat="1">
      <c r="B185" s="184"/>
      <c r="D185" s="176" t="s">
        <v>141</v>
      </c>
      <c r="E185" s="185" t="s">
        <v>1</v>
      </c>
      <c r="F185" s="186" t="s">
        <v>630</v>
      </c>
      <c r="H185" s="187">
        <v>6.6459999999999999</v>
      </c>
      <c r="I185" s="188"/>
      <c r="L185" s="184"/>
      <c r="M185" s="189"/>
      <c r="N185" s="190"/>
      <c r="O185" s="190"/>
      <c r="P185" s="190"/>
      <c r="Q185" s="190"/>
      <c r="R185" s="190"/>
      <c r="S185" s="190"/>
      <c r="T185" s="191"/>
      <c r="AT185" s="185" t="s">
        <v>141</v>
      </c>
      <c r="AU185" s="185" t="s">
        <v>85</v>
      </c>
      <c r="AV185" s="14" t="s">
        <v>88</v>
      </c>
      <c r="AW185" s="14" t="s">
        <v>33</v>
      </c>
      <c r="AX185" s="14" t="s">
        <v>77</v>
      </c>
      <c r="AY185" s="185" t="s">
        <v>132</v>
      </c>
    </row>
    <row r="186" spans="1:65" s="15" customFormat="1">
      <c r="B186" s="205"/>
      <c r="D186" s="176" t="s">
        <v>141</v>
      </c>
      <c r="E186" s="206" t="s">
        <v>520</v>
      </c>
      <c r="F186" s="207" t="s">
        <v>635</v>
      </c>
      <c r="H186" s="208">
        <v>28.175999999999998</v>
      </c>
      <c r="I186" s="209"/>
      <c r="L186" s="205"/>
      <c r="M186" s="210"/>
      <c r="N186" s="211"/>
      <c r="O186" s="211"/>
      <c r="P186" s="211"/>
      <c r="Q186" s="211"/>
      <c r="R186" s="211"/>
      <c r="S186" s="211"/>
      <c r="T186" s="212"/>
      <c r="AT186" s="206" t="s">
        <v>141</v>
      </c>
      <c r="AU186" s="206" t="s">
        <v>85</v>
      </c>
      <c r="AV186" s="15" t="s">
        <v>91</v>
      </c>
      <c r="AW186" s="15" t="s">
        <v>33</v>
      </c>
      <c r="AX186" s="15" t="s">
        <v>77</v>
      </c>
      <c r="AY186" s="206" t="s">
        <v>132</v>
      </c>
    </row>
    <row r="187" spans="1:65" s="13" customFormat="1">
      <c r="B187" s="175"/>
      <c r="D187" s="176" t="s">
        <v>141</v>
      </c>
      <c r="E187" s="177" t="s">
        <v>1</v>
      </c>
      <c r="F187" s="178" t="s">
        <v>517</v>
      </c>
      <c r="H187" s="179">
        <v>112.70399999999999</v>
      </c>
      <c r="I187" s="180"/>
      <c r="L187" s="175"/>
      <c r="M187" s="181"/>
      <c r="N187" s="182"/>
      <c r="O187" s="182"/>
      <c r="P187" s="182"/>
      <c r="Q187" s="182"/>
      <c r="R187" s="182"/>
      <c r="S187" s="182"/>
      <c r="T187" s="183"/>
      <c r="AT187" s="177" t="s">
        <v>141</v>
      </c>
      <c r="AU187" s="177" t="s">
        <v>85</v>
      </c>
      <c r="AV187" s="13" t="s">
        <v>85</v>
      </c>
      <c r="AW187" s="13" t="s">
        <v>33</v>
      </c>
      <c r="AX187" s="13" t="s">
        <v>77</v>
      </c>
      <c r="AY187" s="177" t="s">
        <v>132</v>
      </c>
    </row>
    <row r="188" spans="1:65" s="13" customFormat="1">
      <c r="B188" s="175"/>
      <c r="D188" s="176" t="s">
        <v>141</v>
      </c>
      <c r="E188" s="177" t="s">
        <v>1</v>
      </c>
      <c r="F188" s="178" t="s">
        <v>520</v>
      </c>
      <c r="H188" s="179">
        <v>28.175999999999998</v>
      </c>
      <c r="I188" s="180"/>
      <c r="L188" s="175"/>
      <c r="M188" s="181"/>
      <c r="N188" s="182"/>
      <c r="O188" s="182"/>
      <c r="P188" s="182"/>
      <c r="Q188" s="182"/>
      <c r="R188" s="182"/>
      <c r="S188" s="182"/>
      <c r="T188" s="183"/>
      <c r="AT188" s="177" t="s">
        <v>141</v>
      </c>
      <c r="AU188" s="177" t="s">
        <v>85</v>
      </c>
      <c r="AV188" s="13" t="s">
        <v>85</v>
      </c>
      <c r="AW188" s="13" t="s">
        <v>33</v>
      </c>
      <c r="AX188" s="13" t="s">
        <v>77</v>
      </c>
      <c r="AY188" s="177" t="s">
        <v>132</v>
      </c>
    </row>
    <row r="189" spans="1:65" s="14" customFormat="1">
      <c r="B189" s="184"/>
      <c r="D189" s="176" t="s">
        <v>141</v>
      </c>
      <c r="E189" s="185" t="s">
        <v>1</v>
      </c>
      <c r="F189" s="186" t="s">
        <v>148</v>
      </c>
      <c r="H189" s="187">
        <v>140.88</v>
      </c>
      <c r="I189" s="188"/>
      <c r="L189" s="184"/>
      <c r="M189" s="189"/>
      <c r="N189" s="190"/>
      <c r="O189" s="190"/>
      <c r="P189" s="190"/>
      <c r="Q189" s="190"/>
      <c r="R189" s="190"/>
      <c r="S189" s="190"/>
      <c r="T189" s="191"/>
      <c r="AT189" s="185" t="s">
        <v>141</v>
      </c>
      <c r="AU189" s="185" t="s">
        <v>85</v>
      </c>
      <c r="AV189" s="14" t="s">
        <v>88</v>
      </c>
      <c r="AW189" s="14" t="s">
        <v>33</v>
      </c>
      <c r="AX189" s="14" t="s">
        <v>8</v>
      </c>
      <c r="AY189" s="185" t="s">
        <v>132</v>
      </c>
    </row>
    <row r="190" spans="1:65" s="2" customFormat="1" ht="24" customHeight="1">
      <c r="A190" s="32"/>
      <c r="B190" s="161"/>
      <c r="C190" s="192" t="s">
        <v>207</v>
      </c>
      <c r="D190" s="192" t="s">
        <v>226</v>
      </c>
      <c r="E190" s="193" t="s">
        <v>636</v>
      </c>
      <c r="F190" s="194" t="s">
        <v>637</v>
      </c>
      <c r="G190" s="195" t="s">
        <v>153</v>
      </c>
      <c r="H190" s="196">
        <v>147.92400000000001</v>
      </c>
      <c r="I190" s="197"/>
      <c r="J190" s="198">
        <f>ROUND(I190*H190,0)</f>
        <v>0</v>
      </c>
      <c r="K190" s="194" t="s">
        <v>139</v>
      </c>
      <c r="L190" s="199"/>
      <c r="M190" s="200" t="s">
        <v>1</v>
      </c>
      <c r="N190" s="201" t="s">
        <v>42</v>
      </c>
      <c r="O190" s="58"/>
      <c r="P190" s="171">
        <f>O190*H190</f>
        <v>0</v>
      </c>
      <c r="Q190" s="171">
        <v>2.8E-3</v>
      </c>
      <c r="R190" s="171">
        <f>Q190*H190</f>
        <v>0.41418720000000003</v>
      </c>
      <c r="S190" s="171">
        <v>0</v>
      </c>
      <c r="T190" s="172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73" t="s">
        <v>176</v>
      </c>
      <c r="AT190" s="173" t="s">
        <v>226</v>
      </c>
      <c r="AU190" s="173" t="s">
        <v>85</v>
      </c>
      <c r="AY190" s="17" t="s">
        <v>132</v>
      </c>
      <c r="BE190" s="174">
        <f>IF(N190="základní",J190,0)</f>
        <v>0</v>
      </c>
      <c r="BF190" s="174">
        <f>IF(N190="snížená",J190,0)</f>
        <v>0</v>
      </c>
      <c r="BG190" s="174">
        <f>IF(N190="zákl. přenesená",J190,0)</f>
        <v>0</v>
      </c>
      <c r="BH190" s="174">
        <f>IF(N190="sníž. přenesená",J190,0)</f>
        <v>0</v>
      </c>
      <c r="BI190" s="174">
        <f>IF(N190="nulová",J190,0)</f>
        <v>0</v>
      </c>
      <c r="BJ190" s="17" t="s">
        <v>8</v>
      </c>
      <c r="BK190" s="174">
        <f>ROUND(I190*H190,0)</f>
        <v>0</v>
      </c>
      <c r="BL190" s="17" t="s">
        <v>91</v>
      </c>
      <c r="BM190" s="173" t="s">
        <v>638</v>
      </c>
    </row>
    <row r="191" spans="1:65" s="13" customFormat="1">
      <c r="B191" s="175"/>
      <c r="D191" s="176" t="s">
        <v>141</v>
      </c>
      <c r="E191" s="177" t="s">
        <v>1</v>
      </c>
      <c r="F191" s="178" t="s">
        <v>639</v>
      </c>
      <c r="H191" s="179">
        <v>118.339</v>
      </c>
      <c r="I191" s="180"/>
      <c r="L191" s="175"/>
      <c r="M191" s="181"/>
      <c r="N191" s="182"/>
      <c r="O191" s="182"/>
      <c r="P191" s="182"/>
      <c r="Q191" s="182"/>
      <c r="R191" s="182"/>
      <c r="S191" s="182"/>
      <c r="T191" s="183"/>
      <c r="AT191" s="177" t="s">
        <v>141</v>
      </c>
      <c r="AU191" s="177" t="s">
        <v>85</v>
      </c>
      <c r="AV191" s="13" t="s">
        <v>85</v>
      </c>
      <c r="AW191" s="13" t="s">
        <v>33</v>
      </c>
      <c r="AX191" s="13" t="s">
        <v>77</v>
      </c>
      <c r="AY191" s="177" t="s">
        <v>132</v>
      </c>
    </row>
    <row r="192" spans="1:65" s="13" customFormat="1">
      <c r="B192" s="175"/>
      <c r="D192" s="176" t="s">
        <v>141</v>
      </c>
      <c r="E192" s="177" t="s">
        <v>1</v>
      </c>
      <c r="F192" s="178" t="s">
        <v>640</v>
      </c>
      <c r="H192" s="179">
        <v>29.585000000000001</v>
      </c>
      <c r="I192" s="180"/>
      <c r="L192" s="175"/>
      <c r="M192" s="181"/>
      <c r="N192" s="182"/>
      <c r="O192" s="182"/>
      <c r="P192" s="182"/>
      <c r="Q192" s="182"/>
      <c r="R192" s="182"/>
      <c r="S192" s="182"/>
      <c r="T192" s="183"/>
      <c r="AT192" s="177" t="s">
        <v>141</v>
      </c>
      <c r="AU192" s="177" t="s">
        <v>85</v>
      </c>
      <c r="AV192" s="13" t="s">
        <v>85</v>
      </c>
      <c r="AW192" s="13" t="s">
        <v>33</v>
      </c>
      <c r="AX192" s="13" t="s">
        <v>77</v>
      </c>
      <c r="AY192" s="177" t="s">
        <v>132</v>
      </c>
    </row>
    <row r="193" spans="1:65" s="14" customFormat="1">
      <c r="B193" s="184"/>
      <c r="D193" s="176" t="s">
        <v>141</v>
      </c>
      <c r="E193" s="185" t="s">
        <v>1</v>
      </c>
      <c r="F193" s="186" t="s">
        <v>148</v>
      </c>
      <c r="H193" s="187">
        <v>147.92400000000001</v>
      </c>
      <c r="I193" s="188"/>
      <c r="L193" s="184"/>
      <c r="M193" s="189"/>
      <c r="N193" s="190"/>
      <c r="O193" s="190"/>
      <c r="P193" s="190"/>
      <c r="Q193" s="190"/>
      <c r="R193" s="190"/>
      <c r="S193" s="190"/>
      <c r="T193" s="191"/>
      <c r="AT193" s="185" t="s">
        <v>141</v>
      </c>
      <c r="AU193" s="185" t="s">
        <v>85</v>
      </c>
      <c r="AV193" s="14" t="s">
        <v>88</v>
      </c>
      <c r="AW193" s="14" t="s">
        <v>33</v>
      </c>
      <c r="AX193" s="14" t="s">
        <v>8</v>
      </c>
      <c r="AY193" s="185" t="s">
        <v>132</v>
      </c>
    </row>
    <row r="194" spans="1:65" s="2" customFormat="1" ht="36" customHeight="1">
      <c r="A194" s="32"/>
      <c r="B194" s="161"/>
      <c r="C194" s="162" t="s">
        <v>9</v>
      </c>
      <c r="D194" s="162" t="s">
        <v>135</v>
      </c>
      <c r="E194" s="163" t="s">
        <v>641</v>
      </c>
      <c r="F194" s="164" t="s">
        <v>642</v>
      </c>
      <c r="G194" s="165" t="s">
        <v>153</v>
      </c>
      <c r="H194" s="166">
        <v>834.28899999999999</v>
      </c>
      <c r="I194" s="167"/>
      <c r="J194" s="168">
        <f>ROUND(I194*H194,0)</f>
        <v>0</v>
      </c>
      <c r="K194" s="164" t="s">
        <v>139</v>
      </c>
      <c r="L194" s="33"/>
      <c r="M194" s="169" t="s">
        <v>1</v>
      </c>
      <c r="N194" s="170" t="s">
        <v>42</v>
      </c>
      <c r="O194" s="58"/>
      <c r="P194" s="171">
        <f>O194*H194</f>
        <v>0</v>
      </c>
      <c r="Q194" s="171">
        <v>8.5961600000000003E-3</v>
      </c>
      <c r="R194" s="171">
        <f>Q194*H194</f>
        <v>7.1716817302400004</v>
      </c>
      <c r="S194" s="171">
        <v>0</v>
      </c>
      <c r="T194" s="172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73" t="s">
        <v>91</v>
      </c>
      <c r="AT194" s="173" t="s">
        <v>135</v>
      </c>
      <c r="AU194" s="173" t="s">
        <v>85</v>
      </c>
      <c r="AY194" s="17" t="s">
        <v>132</v>
      </c>
      <c r="BE194" s="174">
        <f>IF(N194="základní",J194,0)</f>
        <v>0</v>
      </c>
      <c r="BF194" s="174">
        <f>IF(N194="snížená",J194,0)</f>
        <v>0</v>
      </c>
      <c r="BG194" s="174">
        <f>IF(N194="zákl. přenesená",J194,0)</f>
        <v>0</v>
      </c>
      <c r="BH194" s="174">
        <f>IF(N194="sníž. přenesená",J194,0)</f>
        <v>0</v>
      </c>
      <c r="BI194" s="174">
        <f>IF(N194="nulová",J194,0)</f>
        <v>0</v>
      </c>
      <c r="BJ194" s="17" t="s">
        <v>8</v>
      </c>
      <c r="BK194" s="174">
        <f>ROUND(I194*H194,0)</f>
        <v>0</v>
      </c>
      <c r="BL194" s="17" t="s">
        <v>91</v>
      </c>
      <c r="BM194" s="173" t="s">
        <v>643</v>
      </c>
    </row>
    <row r="195" spans="1:65" s="13" customFormat="1">
      <c r="B195" s="175"/>
      <c r="D195" s="176" t="s">
        <v>141</v>
      </c>
      <c r="E195" s="177" t="s">
        <v>1</v>
      </c>
      <c r="F195" s="178" t="s">
        <v>644</v>
      </c>
      <c r="H195" s="179">
        <v>102.047</v>
      </c>
      <c r="I195" s="180"/>
      <c r="L195" s="175"/>
      <c r="M195" s="181"/>
      <c r="N195" s="182"/>
      <c r="O195" s="182"/>
      <c r="P195" s="182"/>
      <c r="Q195" s="182"/>
      <c r="R195" s="182"/>
      <c r="S195" s="182"/>
      <c r="T195" s="183"/>
      <c r="AT195" s="177" t="s">
        <v>141</v>
      </c>
      <c r="AU195" s="177" t="s">
        <v>85</v>
      </c>
      <c r="AV195" s="13" t="s">
        <v>85</v>
      </c>
      <c r="AW195" s="13" t="s">
        <v>33</v>
      </c>
      <c r="AX195" s="13" t="s">
        <v>77</v>
      </c>
      <c r="AY195" s="177" t="s">
        <v>132</v>
      </c>
    </row>
    <row r="196" spans="1:65" s="13" customFormat="1">
      <c r="B196" s="175"/>
      <c r="D196" s="176" t="s">
        <v>141</v>
      </c>
      <c r="E196" s="177" t="s">
        <v>1</v>
      </c>
      <c r="F196" s="178" t="s">
        <v>645</v>
      </c>
      <c r="H196" s="179">
        <v>-5.76</v>
      </c>
      <c r="I196" s="180"/>
      <c r="L196" s="175"/>
      <c r="M196" s="181"/>
      <c r="N196" s="182"/>
      <c r="O196" s="182"/>
      <c r="P196" s="182"/>
      <c r="Q196" s="182"/>
      <c r="R196" s="182"/>
      <c r="S196" s="182"/>
      <c r="T196" s="183"/>
      <c r="AT196" s="177" t="s">
        <v>141</v>
      </c>
      <c r="AU196" s="177" t="s">
        <v>85</v>
      </c>
      <c r="AV196" s="13" t="s">
        <v>85</v>
      </c>
      <c r="AW196" s="13" t="s">
        <v>33</v>
      </c>
      <c r="AX196" s="13" t="s">
        <v>77</v>
      </c>
      <c r="AY196" s="177" t="s">
        <v>132</v>
      </c>
    </row>
    <row r="197" spans="1:65" s="13" customFormat="1">
      <c r="B197" s="175"/>
      <c r="D197" s="176" t="s">
        <v>141</v>
      </c>
      <c r="E197" s="177" t="s">
        <v>1</v>
      </c>
      <c r="F197" s="178" t="s">
        <v>646</v>
      </c>
      <c r="H197" s="179">
        <v>-8.3840000000000003</v>
      </c>
      <c r="I197" s="180"/>
      <c r="L197" s="175"/>
      <c r="M197" s="181"/>
      <c r="N197" s="182"/>
      <c r="O197" s="182"/>
      <c r="P197" s="182"/>
      <c r="Q197" s="182"/>
      <c r="R197" s="182"/>
      <c r="S197" s="182"/>
      <c r="T197" s="183"/>
      <c r="AT197" s="177" t="s">
        <v>141</v>
      </c>
      <c r="AU197" s="177" t="s">
        <v>85</v>
      </c>
      <c r="AV197" s="13" t="s">
        <v>85</v>
      </c>
      <c r="AW197" s="13" t="s">
        <v>33</v>
      </c>
      <c r="AX197" s="13" t="s">
        <v>77</v>
      </c>
      <c r="AY197" s="177" t="s">
        <v>132</v>
      </c>
    </row>
    <row r="198" spans="1:65" s="13" customFormat="1">
      <c r="B198" s="175"/>
      <c r="D198" s="176" t="s">
        <v>141</v>
      </c>
      <c r="E198" s="177" t="s">
        <v>1</v>
      </c>
      <c r="F198" s="178" t="s">
        <v>647</v>
      </c>
      <c r="H198" s="179">
        <v>-12.96</v>
      </c>
      <c r="I198" s="180"/>
      <c r="L198" s="175"/>
      <c r="M198" s="181"/>
      <c r="N198" s="182"/>
      <c r="O198" s="182"/>
      <c r="P198" s="182"/>
      <c r="Q198" s="182"/>
      <c r="R198" s="182"/>
      <c r="S198" s="182"/>
      <c r="T198" s="183"/>
      <c r="AT198" s="177" t="s">
        <v>141</v>
      </c>
      <c r="AU198" s="177" t="s">
        <v>85</v>
      </c>
      <c r="AV198" s="13" t="s">
        <v>85</v>
      </c>
      <c r="AW198" s="13" t="s">
        <v>33</v>
      </c>
      <c r="AX198" s="13" t="s">
        <v>77</v>
      </c>
      <c r="AY198" s="177" t="s">
        <v>132</v>
      </c>
    </row>
    <row r="199" spans="1:65" s="13" customFormat="1">
      <c r="B199" s="175"/>
      <c r="D199" s="176" t="s">
        <v>141</v>
      </c>
      <c r="E199" s="177" t="s">
        <v>1</v>
      </c>
      <c r="F199" s="178" t="s">
        <v>648</v>
      </c>
      <c r="H199" s="179">
        <v>189.755</v>
      </c>
      <c r="I199" s="180"/>
      <c r="L199" s="175"/>
      <c r="M199" s="181"/>
      <c r="N199" s="182"/>
      <c r="O199" s="182"/>
      <c r="P199" s="182"/>
      <c r="Q199" s="182"/>
      <c r="R199" s="182"/>
      <c r="S199" s="182"/>
      <c r="T199" s="183"/>
      <c r="AT199" s="177" t="s">
        <v>141</v>
      </c>
      <c r="AU199" s="177" t="s">
        <v>85</v>
      </c>
      <c r="AV199" s="13" t="s">
        <v>85</v>
      </c>
      <c r="AW199" s="13" t="s">
        <v>33</v>
      </c>
      <c r="AX199" s="13" t="s">
        <v>77</v>
      </c>
      <c r="AY199" s="177" t="s">
        <v>132</v>
      </c>
    </row>
    <row r="200" spans="1:65" s="13" customFormat="1">
      <c r="B200" s="175"/>
      <c r="D200" s="176" t="s">
        <v>141</v>
      </c>
      <c r="E200" s="177" t="s">
        <v>1</v>
      </c>
      <c r="F200" s="178" t="s">
        <v>649</v>
      </c>
      <c r="H200" s="179">
        <v>-69.12</v>
      </c>
      <c r="I200" s="180"/>
      <c r="L200" s="175"/>
      <c r="M200" s="181"/>
      <c r="N200" s="182"/>
      <c r="O200" s="182"/>
      <c r="P200" s="182"/>
      <c r="Q200" s="182"/>
      <c r="R200" s="182"/>
      <c r="S200" s="182"/>
      <c r="T200" s="183"/>
      <c r="AT200" s="177" t="s">
        <v>141</v>
      </c>
      <c r="AU200" s="177" t="s">
        <v>85</v>
      </c>
      <c r="AV200" s="13" t="s">
        <v>85</v>
      </c>
      <c r="AW200" s="13" t="s">
        <v>33</v>
      </c>
      <c r="AX200" s="13" t="s">
        <v>77</v>
      </c>
      <c r="AY200" s="177" t="s">
        <v>132</v>
      </c>
    </row>
    <row r="201" spans="1:65" s="14" customFormat="1">
      <c r="B201" s="184"/>
      <c r="D201" s="176" t="s">
        <v>141</v>
      </c>
      <c r="E201" s="185" t="s">
        <v>1</v>
      </c>
      <c r="F201" s="186" t="s">
        <v>625</v>
      </c>
      <c r="H201" s="187">
        <v>195.578</v>
      </c>
      <c r="I201" s="188"/>
      <c r="L201" s="184"/>
      <c r="M201" s="189"/>
      <c r="N201" s="190"/>
      <c r="O201" s="190"/>
      <c r="P201" s="190"/>
      <c r="Q201" s="190"/>
      <c r="R201" s="190"/>
      <c r="S201" s="190"/>
      <c r="T201" s="191"/>
      <c r="AT201" s="185" t="s">
        <v>141</v>
      </c>
      <c r="AU201" s="185" t="s">
        <v>85</v>
      </c>
      <c r="AV201" s="14" t="s">
        <v>88</v>
      </c>
      <c r="AW201" s="14" t="s">
        <v>33</v>
      </c>
      <c r="AX201" s="14" t="s">
        <v>77</v>
      </c>
      <c r="AY201" s="185" t="s">
        <v>132</v>
      </c>
    </row>
    <row r="202" spans="1:65" s="13" customFormat="1">
      <c r="B202" s="175"/>
      <c r="D202" s="176" t="s">
        <v>141</v>
      </c>
      <c r="E202" s="177" t="s">
        <v>1</v>
      </c>
      <c r="F202" s="178" t="s">
        <v>650</v>
      </c>
      <c r="H202" s="179">
        <v>364.83499999999998</v>
      </c>
      <c r="I202" s="180"/>
      <c r="L202" s="175"/>
      <c r="M202" s="181"/>
      <c r="N202" s="182"/>
      <c r="O202" s="182"/>
      <c r="P202" s="182"/>
      <c r="Q202" s="182"/>
      <c r="R202" s="182"/>
      <c r="S202" s="182"/>
      <c r="T202" s="183"/>
      <c r="AT202" s="177" t="s">
        <v>141</v>
      </c>
      <c r="AU202" s="177" t="s">
        <v>85</v>
      </c>
      <c r="AV202" s="13" t="s">
        <v>85</v>
      </c>
      <c r="AW202" s="13" t="s">
        <v>33</v>
      </c>
      <c r="AX202" s="13" t="s">
        <v>77</v>
      </c>
      <c r="AY202" s="177" t="s">
        <v>132</v>
      </c>
    </row>
    <row r="203" spans="1:65" s="13" customFormat="1">
      <c r="B203" s="175"/>
      <c r="D203" s="176" t="s">
        <v>141</v>
      </c>
      <c r="E203" s="177" t="s">
        <v>1</v>
      </c>
      <c r="F203" s="178" t="s">
        <v>651</v>
      </c>
      <c r="H203" s="179">
        <v>-138.24</v>
      </c>
      <c r="I203" s="180"/>
      <c r="L203" s="175"/>
      <c r="M203" s="181"/>
      <c r="N203" s="182"/>
      <c r="O203" s="182"/>
      <c r="P203" s="182"/>
      <c r="Q203" s="182"/>
      <c r="R203" s="182"/>
      <c r="S203" s="182"/>
      <c r="T203" s="183"/>
      <c r="AT203" s="177" t="s">
        <v>141</v>
      </c>
      <c r="AU203" s="177" t="s">
        <v>85</v>
      </c>
      <c r="AV203" s="13" t="s">
        <v>85</v>
      </c>
      <c r="AW203" s="13" t="s">
        <v>33</v>
      </c>
      <c r="AX203" s="13" t="s">
        <v>77</v>
      </c>
      <c r="AY203" s="177" t="s">
        <v>132</v>
      </c>
    </row>
    <row r="204" spans="1:65" s="13" customFormat="1">
      <c r="B204" s="175"/>
      <c r="D204" s="176" t="s">
        <v>141</v>
      </c>
      <c r="E204" s="177" t="s">
        <v>1</v>
      </c>
      <c r="F204" s="220">
        <f>H204</f>
        <v>-125</v>
      </c>
      <c r="H204" s="179">
        <v>-125</v>
      </c>
      <c r="I204" s="180"/>
      <c r="L204" s="175"/>
      <c r="M204" s="181"/>
      <c r="N204" s="182"/>
      <c r="O204" s="182"/>
      <c r="P204" s="182"/>
      <c r="Q204" s="182"/>
      <c r="R204" s="182"/>
      <c r="S204" s="182"/>
      <c r="T204" s="183"/>
      <c r="AT204" s="177" t="s">
        <v>141</v>
      </c>
      <c r="AU204" s="177" t="s">
        <v>85</v>
      </c>
      <c r="AV204" s="13" t="s">
        <v>85</v>
      </c>
      <c r="AW204" s="13" t="s">
        <v>33</v>
      </c>
      <c r="AX204" s="13" t="s">
        <v>77</v>
      </c>
      <c r="AY204" s="177" t="s">
        <v>132</v>
      </c>
    </row>
    <row r="205" spans="1:65" s="14" customFormat="1">
      <c r="B205" s="184"/>
      <c r="D205" s="176" t="s">
        <v>141</v>
      </c>
      <c r="E205" s="185" t="s">
        <v>1</v>
      </c>
      <c r="F205" s="186" t="s">
        <v>627</v>
      </c>
      <c r="H205" s="187">
        <v>228.595</v>
      </c>
      <c r="I205" s="188"/>
      <c r="L205" s="184"/>
      <c r="M205" s="189"/>
      <c r="N205" s="190"/>
      <c r="O205" s="190"/>
      <c r="P205" s="190"/>
      <c r="Q205" s="190"/>
      <c r="R205" s="190"/>
      <c r="S205" s="190"/>
      <c r="T205" s="191"/>
      <c r="AT205" s="185" t="s">
        <v>141</v>
      </c>
      <c r="AU205" s="185" t="s">
        <v>85</v>
      </c>
      <c r="AV205" s="14" t="s">
        <v>88</v>
      </c>
      <c r="AW205" s="14" t="s">
        <v>33</v>
      </c>
      <c r="AX205" s="14" t="s">
        <v>77</v>
      </c>
      <c r="AY205" s="185" t="s">
        <v>132</v>
      </c>
    </row>
    <row r="206" spans="1:65" s="13" customFormat="1">
      <c r="B206" s="175"/>
      <c r="D206" s="176" t="s">
        <v>141</v>
      </c>
      <c r="E206" s="177" t="s">
        <v>1</v>
      </c>
      <c r="F206" s="178" t="s">
        <v>652</v>
      </c>
      <c r="H206" s="179">
        <v>44.972000000000001</v>
      </c>
      <c r="I206" s="180"/>
      <c r="L206" s="175"/>
      <c r="M206" s="181"/>
      <c r="N206" s="182"/>
      <c r="O206" s="182"/>
      <c r="P206" s="182"/>
      <c r="Q206" s="182"/>
      <c r="R206" s="182"/>
      <c r="S206" s="182"/>
      <c r="T206" s="183"/>
      <c r="AT206" s="177" t="s">
        <v>141</v>
      </c>
      <c r="AU206" s="177" t="s">
        <v>85</v>
      </c>
      <c r="AV206" s="13" t="s">
        <v>85</v>
      </c>
      <c r="AW206" s="13" t="s">
        <v>33</v>
      </c>
      <c r="AX206" s="13" t="s">
        <v>77</v>
      </c>
      <c r="AY206" s="177" t="s">
        <v>132</v>
      </c>
    </row>
    <row r="207" spans="1:65" s="13" customFormat="1">
      <c r="B207" s="175"/>
      <c r="D207" s="176" t="s">
        <v>141</v>
      </c>
      <c r="E207" s="177" t="s">
        <v>1</v>
      </c>
      <c r="F207" s="178" t="s">
        <v>653</v>
      </c>
      <c r="H207" s="179">
        <v>196.52500000000001</v>
      </c>
      <c r="I207" s="180"/>
      <c r="L207" s="175"/>
      <c r="M207" s="181"/>
      <c r="N207" s="182"/>
      <c r="O207" s="182"/>
      <c r="P207" s="182"/>
      <c r="Q207" s="182"/>
      <c r="R207" s="182"/>
      <c r="S207" s="182"/>
      <c r="T207" s="183"/>
      <c r="AT207" s="177" t="s">
        <v>141</v>
      </c>
      <c r="AU207" s="177" t="s">
        <v>85</v>
      </c>
      <c r="AV207" s="13" t="s">
        <v>85</v>
      </c>
      <c r="AW207" s="13" t="s">
        <v>33</v>
      </c>
      <c r="AX207" s="13" t="s">
        <v>77</v>
      </c>
      <c r="AY207" s="177" t="s">
        <v>132</v>
      </c>
    </row>
    <row r="208" spans="1:65" s="13" customFormat="1">
      <c r="B208" s="175"/>
      <c r="D208" s="176" t="s">
        <v>141</v>
      </c>
      <c r="E208" s="177" t="s">
        <v>1</v>
      </c>
      <c r="F208" s="178" t="s">
        <v>654</v>
      </c>
      <c r="H208" s="179">
        <v>-2.4</v>
      </c>
      <c r="I208" s="180"/>
      <c r="L208" s="175"/>
      <c r="M208" s="181"/>
      <c r="N208" s="182"/>
      <c r="O208" s="182"/>
      <c r="P208" s="182"/>
      <c r="Q208" s="182"/>
      <c r="R208" s="182"/>
      <c r="S208" s="182"/>
      <c r="T208" s="183"/>
      <c r="AT208" s="177" t="s">
        <v>141</v>
      </c>
      <c r="AU208" s="177" t="s">
        <v>85</v>
      </c>
      <c r="AV208" s="13" t="s">
        <v>85</v>
      </c>
      <c r="AW208" s="13" t="s">
        <v>33</v>
      </c>
      <c r="AX208" s="13" t="s">
        <v>77</v>
      </c>
      <c r="AY208" s="177" t="s">
        <v>132</v>
      </c>
    </row>
    <row r="209" spans="1:65" s="13" customFormat="1">
      <c r="B209" s="175"/>
      <c r="D209" s="176" t="s">
        <v>141</v>
      </c>
      <c r="E209" s="177" t="s">
        <v>1</v>
      </c>
      <c r="F209" s="178" t="s">
        <v>655</v>
      </c>
      <c r="H209" s="179">
        <v>-3.6</v>
      </c>
      <c r="I209" s="180"/>
      <c r="L209" s="175"/>
      <c r="M209" s="181"/>
      <c r="N209" s="182"/>
      <c r="O209" s="182"/>
      <c r="P209" s="182"/>
      <c r="Q209" s="182"/>
      <c r="R209" s="182"/>
      <c r="S209" s="182"/>
      <c r="T209" s="183"/>
      <c r="AT209" s="177" t="s">
        <v>141</v>
      </c>
      <c r="AU209" s="177" t="s">
        <v>85</v>
      </c>
      <c r="AV209" s="13" t="s">
        <v>85</v>
      </c>
      <c r="AW209" s="13" t="s">
        <v>33</v>
      </c>
      <c r="AX209" s="13" t="s">
        <v>77</v>
      </c>
      <c r="AY209" s="177" t="s">
        <v>132</v>
      </c>
    </row>
    <row r="210" spans="1:65" s="14" customFormat="1">
      <c r="B210" s="184"/>
      <c r="D210" s="176" t="s">
        <v>141</v>
      </c>
      <c r="E210" s="185" t="s">
        <v>1</v>
      </c>
      <c r="F210" s="186" t="s">
        <v>629</v>
      </c>
      <c r="H210" s="187">
        <v>235.49700000000001</v>
      </c>
      <c r="I210" s="188"/>
      <c r="L210" s="184"/>
      <c r="M210" s="189"/>
      <c r="N210" s="190"/>
      <c r="O210" s="190"/>
      <c r="P210" s="190"/>
      <c r="Q210" s="190"/>
      <c r="R210" s="190"/>
      <c r="S210" s="190"/>
      <c r="T210" s="191"/>
      <c r="AT210" s="185" t="s">
        <v>141</v>
      </c>
      <c r="AU210" s="185" t="s">
        <v>85</v>
      </c>
      <c r="AV210" s="14" t="s">
        <v>88</v>
      </c>
      <c r="AW210" s="14" t="s">
        <v>33</v>
      </c>
      <c r="AX210" s="14" t="s">
        <v>77</v>
      </c>
      <c r="AY210" s="185" t="s">
        <v>132</v>
      </c>
    </row>
    <row r="211" spans="1:65" s="13" customFormat="1">
      <c r="B211" s="175"/>
      <c r="D211" s="176" t="s">
        <v>141</v>
      </c>
      <c r="E211" s="177" t="s">
        <v>1</v>
      </c>
      <c r="F211" s="178" t="s">
        <v>652</v>
      </c>
      <c r="H211" s="179">
        <v>44.972000000000001</v>
      </c>
      <c r="I211" s="180"/>
      <c r="L211" s="175"/>
      <c r="M211" s="181"/>
      <c r="N211" s="182"/>
      <c r="O211" s="182"/>
      <c r="P211" s="182"/>
      <c r="Q211" s="182"/>
      <c r="R211" s="182"/>
      <c r="S211" s="182"/>
      <c r="T211" s="183"/>
      <c r="AT211" s="177" t="s">
        <v>141</v>
      </c>
      <c r="AU211" s="177" t="s">
        <v>85</v>
      </c>
      <c r="AV211" s="13" t="s">
        <v>85</v>
      </c>
      <c r="AW211" s="13" t="s">
        <v>33</v>
      </c>
      <c r="AX211" s="13" t="s">
        <v>77</v>
      </c>
      <c r="AY211" s="177" t="s">
        <v>132</v>
      </c>
    </row>
    <row r="212" spans="1:65" s="13" customFormat="1">
      <c r="B212" s="175"/>
      <c r="D212" s="176" t="s">
        <v>141</v>
      </c>
      <c r="E212" s="177" t="s">
        <v>1</v>
      </c>
      <c r="F212" s="178" t="s">
        <v>653</v>
      </c>
      <c r="H212" s="179">
        <v>196.52500000000001</v>
      </c>
      <c r="I212" s="180"/>
      <c r="L212" s="175"/>
      <c r="M212" s="181"/>
      <c r="N212" s="182"/>
      <c r="O212" s="182"/>
      <c r="P212" s="182"/>
      <c r="Q212" s="182"/>
      <c r="R212" s="182"/>
      <c r="S212" s="182"/>
      <c r="T212" s="183"/>
      <c r="AT212" s="177" t="s">
        <v>141</v>
      </c>
      <c r="AU212" s="177" t="s">
        <v>85</v>
      </c>
      <c r="AV212" s="13" t="s">
        <v>85</v>
      </c>
      <c r="AW212" s="13" t="s">
        <v>33</v>
      </c>
      <c r="AX212" s="13" t="s">
        <v>77</v>
      </c>
      <c r="AY212" s="177" t="s">
        <v>132</v>
      </c>
    </row>
    <row r="213" spans="1:65" s="13" customFormat="1">
      <c r="B213" s="175"/>
      <c r="D213" s="176" t="s">
        <v>141</v>
      </c>
      <c r="E213" s="177" t="s">
        <v>1</v>
      </c>
      <c r="F213" s="178" t="s">
        <v>654</v>
      </c>
      <c r="H213" s="179">
        <v>-2.4</v>
      </c>
      <c r="I213" s="180"/>
      <c r="L213" s="175"/>
      <c r="M213" s="181"/>
      <c r="N213" s="182"/>
      <c r="O213" s="182"/>
      <c r="P213" s="182"/>
      <c r="Q213" s="182"/>
      <c r="R213" s="182"/>
      <c r="S213" s="182"/>
      <c r="T213" s="183"/>
      <c r="AT213" s="177" t="s">
        <v>141</v>
      </c>
      <c r="AU213" s="177" t="s">
        <v>85</v>
      </c>
      <c r="AV213" s="13" t="s">
        <v>85</v>
      </c>
      <c r="AW213" s="13" t="s">
        <v>33</v>
      </c>
      <c r="AX213" s="13" t="s">
        <v>77</v>
      </c>
      <c r="AY213" s="177" t="s">
        <v>132</v>
      </c>
    </row>
    <row r="214" spans="1:65" s="13" customFormat="1">
      <c r="B214" s="175"/>
      <c r="D214" s="176" t="s">
        <v>141</v>
      </c>
      <c r="E214" s="177" t="s">
        <v>1</v>
      </c>
      <c r="F214" s="178" t="s">
        <v>655</v>
      </c>
      <c r="H214" s="179">
        <v>-3.6</v>
      </c>
      <c r="I214" s="180"/>
      <c r="L214" s="175"/>
      <c r="M214" s="181"/>
      <c r="N214" s="182"/>
      <c r="O214" s="182"/>
      <c r="P214" s="182"/>
      <c r="Q214" s="182"/>
      <c r="R214" s="182"/>
      <c r="S214" s="182"/>
      <c r="T214" s="183"/>
      <c r="AT214" s="177" t="s">
        <v>141</v>
      </c>
      <c r="AU214" s="177" t="s">
        <v>85</v>
      </c>
      <c r="AV214" s="13" t="s">
        <v>85</v>
      </c>
      <c r="AW214" s="13" t="s">
        <v>33</v>
      </c>
      <c r="AX214" s="13" t="s">
        <v>77</v>
      </c>
      <c r="AY214" s="177" t="s">
        <v>132</v>
      </c>
    </row>
    <row r="215" spans="1:65" s="14" customFormat="1">
      <c r="B215" s="184"/>
      <c r="D215" s="176" t="s">
        <v>141</v>
      </c>
      <c r="E215" s="185" t="s">
        <v>1</v>
      </c>
      <c r="F215" s="186" t="s">
        <v>630</v>
      </c>
      <c r="H215" s="187">
        <v>235.49700000000001</v>
      </c>
      <c r="I215" s="188"/>
      <c r="L215" s="184"/>
      <c r="M215" s="189"/>
      <c r="N215" s="190"/>
      <c r="O215" s="190"/>
      <c r="P215" s="190"/>
      <c r="Q215" s="190"/>
      <c r="R215" s="190"/>
      <c r="S215" s="190"/>
      <c r="T215" s="191"/>
      <c r="AT215" s="185" t="s">
        <v>141</v>
      </c>
      <c r="AU215" s="185" t="s">
        <v>85</v>
      </c>
      <c r="AV215" s="14" t="s">
        <v>88</v>
      </c>
      <c r="AW215" s="14" t="s">
        <v>33</v>
      </c>
      <c r="AX215" s="14" t="s">
        <v>77</v>
      </c>
      <c r="AY215" s="185" t="s">
        <v>132</v>
      </c>
    </row>
    <row r="216" spans="1:65" s="15" customFormat="1">
      <c r="B216" s="205"/>
      <c r="D216" s="176" t="s">
        <v>141</v>
      </c>
      <c r="E216" s="206" t="s">
        <v>523</v>
      </c>
      <c r="F216" s="207" t="s">
        <v>656</v>
      </c>
      <c r="H216" s="208">
        <v>770.16700000000003</v>
      </c>
      <c r="I216" s="209"/>
      <c r="L216" s="205"/>
      <c r="M216" s="210"/>
      <c r="N216" s="211"/>
      <c r="O216" s="211"/>
      <c r="P216" s="211"/>
      <c r="Q216" s="211"/>
      <c r="R216" s="211"/>
      <c r="S216" s="211"/>
      <c r="T216" s="212"/>
      <c r="AT216" s="206" t="s">
        <v>141</v>
      </c>
      <c r="AU216" s="206" t="s">
        <v>85</v>
      </c>
      <c r="AV216" s="15" t="s">
        <v>91</v>
      </c>
      <c r="AW216" s="15" t="s">
        <v>33</v>
      </c>
      <c r="AX216" s="15" t="s">
        <v>77</v>
      </c>
      <c r="AY216" s="206" t="s">
        <v>132</v>
      </c>
    </row>
    <row r="217" spans="1:65" s="13" customFormat="1">
      <c r="B217" s="175"/>
      <c r="D217" s="176" t="s">
        <v>141</v>
      </c>
      <c r="E217" s="177" t="s">
        <v>1</v>
      </c>
      <c r="F217" s="178" t="s">
        <v>657</v>
      </c>
      <c r="H217" s="179">
        <v>64.122</v>
      </c>
      <c r="I217" s="180"/>
      <c r="L217" s="175"/>
      <c r="M217" s="181"/>
      <c r="N217" s="182"/>
      <c r="O217" s="182"/>
      <c r="P217" s="182"/>
      <c r="Q217" s="182"/>
      <c r="R217" s="182"/>
      <c r="S217" s="182"/>
      <c r="T217" s="183"/>
      <c r="AT217" s="177" t="s">
        <v>141</v>
      </c>
      <c r="AU217" s="177" t="s">
        <v>85</v>
      </c>
      <c r="AV217" s="13" t="s">
        <v>85</v>
      </c>
      <c r="AW217" s="13" t="s">
        <v>33</v>
      </c>
      <c r="AX217" s="13" t="s">
        <v>77</v>
      </c>
      <c r="AY217" s="177" t="s">
        <v>132</v>
      </c>
    </row>
    <row r="218" spans="1:65" s="14" customFormat="1">
      <c r="B218" s="184"/>
      <c r="D218" s="176" t="s">
        <v>141</v>
      </c>
      <c r="E218" s="185" t="s">
        <v>1</v>
      </c>
      <c r="F218" s="186" t="s">
        <v>625</v>
      </c>
      <c r="H218" s="187">
        <v>64.122</v>
      </c>
      <c r="I218" s="188"/>
      <c r="L218" s="184"/>
      <c r="M218" s="189"/>
      <c r="N218" s="190"/>
      <c r="O218" s="190"/>
      <c r="P218" s="190"/>
      <c r="Q218" s="190"/>
      <c r="R218" s="190"/>
      <c r="S218" s="190"/>
      <c r="T218" s="191"/>
      <c r="AT218" s="185" t="s">
        <v>141</v>
      </c>
      <c r="AU218" s="185" t="s">
        <v>85</v>
      </c>
      <c r="AV218" s="14" t="s">
        <v>88</v>
      </c>
      <c r="AW218" s="14" t="s">
        <v>33</v>
      </c>
      <c r="AX218" s="14" t="s">
        <v>77</v>
      </c>
      <c r="AY218" s="185" t="s">
        <v>132</v>
      </c>
    </row>
    <row r="219" spans="1:65" s="15" customFormat="1">
      <c r="B219" s="205"/>
      <c r="D219" s="176" t="s">
        <v>141</v>
      </c>
      <c r="E219" s="206" t="s">
        <v>527</v>
      </c>
      <c r="F219" s="207" t="s">
        <v>658</v>
      </c>
      <c r="H219" s="208">
        <v>64.122</v>
      </c>
      <c r="I219" s="209"/>
      <c r="L219" s="205"/>
      <c r="M219" s="210"/>
      <c r="N219" s="211"/>
      <c r="O219" s="211"/>
      <c r="P219" s="211"/>
      <c r="Q219" s="211"/>
      <c r="R219" s="211"/>
      <c r="S219" s="211"/>
      <c r="T219" s="212"/>
      <c r="AT219" s="206" t="s">
        <v>141</v>
      </c>
      <c r="AU219" s="206" t="s">
        <v>85</v>
      </c>
      <c r="AV219" s="15" t="s">
        <v>91</v>
      </c>
      <c r="AW219" s="15" t="s">
        <v>33</v>
      </c>
      <c r="AX219" s="15" t="s">
        <v>77</v>
      </c>
      <c r="AY219" s="206" t="s">
        <v>132</v>
      </c>
    </row>
    <row r="220" spans="1:65" s="13" customFormat="1">
      <c r="B220" s="175"/>
      <c r="D220" s="176" t="s">
        <v>141</v>
      </c>
      <c r="E220" s="177" t="s">
        <v>1</v>
      </c>
      <c r="F220" s="178" t="s">
        <v>523</v>
      </c>
      <c r="H220" s="179">
        <v>770.16700000000003</v>
      </c>
      <c r="I220" s="180"/>
      <c r="L220" s="175"/>
      <c r="M220" s="181"/>
      <c r="N220" s="182"/>
      <c r="O220" s="182"/>
      <c r="P220" s="182"/>
      <c r="Q220" s="182"/>
      <c r="R220" s="182"/>
      <c r="S220" s="182"/>
      <c r="T220" s="183"/>
      <c r="AT220" s="177" t="s">
        <v>141</v>
      </c>
      <c r="AU220" s="177" t="s">
        <v>85</v>
      </c>
      <c r="AV220" s="13" t="s">
        <v>85</v>
      </c>
      <c r="AW220" s="13" t="s">
        <v>33</v>
      </c>
      <c r="AX220" s="13" t="s">
        <v>77</v>
      </c>
      <c r="AY220" s="177" t="s">
        <v>132</v>
      </c>
    </row>
    <row r="221" spans="1:65" s="13" customFormat="1">
      <c r="B221" s="175"/>
      <c r="D221" s="176" t="s">
        <v>141</v>
      </c>
      <c r="E221" s="177" t="s">
        <v>1</v>
      </c>
      <c r="F221" s="178" t="s">
        <v>527</v>
      </c>
      <c r="H221" s="179">
        <v>64.122</v>
      </c>
      <c r="I221" s="180"/>
      <c r="L221" s="175"/>
      <c r="M221" s="181"/>
      <c r="N221" s="182"/>
      <c r="O221" s="182"/>
      <c r="P221" s="182"/>
      <c r="Q221" s="182"/>
      <c r="R221" s="182"/>
      <c r="S221" s="182"/>
      <c r="T221" s="183"/>
      <c r="AT221" s="177" t="s">
        <v>141</v>
      </c>
      <c r="AU221" s="177" t="s">
        <v>85</v>
      </c>
      <c r="AV221" s="13" t="s">
        <v>85</v>
      </c>
      <c r="AW221" s="13" t="s">
        <v>33</v>
      </c>
      <c r="AX221" s="13" t="s">
        <v>77</v>
      </c>
      <c r="AY221" s="177" t="s">
        <v>132</v>
      </c>
    </row>
    <row r="222" spans="1:65" s="14" customFormat="1">
      <c r="B222" s="184"/>
      <c r="D222" s="176" t="s">
        <v>141</v>
      </c>
      <c r="E222" s="185" t="s">
        <v>1</v>
      </c>
      <c r="F222" s="186" t="s">
        <v>148</v>
      </c>
      <c r="H222" s="187">
        <v>834.28899999999999</v>
      </c>
      <c r="I222" s="188"/>
      <c r="L222" s="184"/>
      <c r="M222" s="189"/>
      <c r="N222" s="190"/>
      <c r="O222" s="190"/>
      <c r="P222" s="190"/>
      <c r="Q222" s="190"/>
      <c r="R222" s="190"/>
      <c r="S222" s="190"/>
      <c r="T222" s="191"/>
      <c r="AT222" s="185" t="s">
        <v>141</v>
      </c>
      <c r="AU222" s="185" t="s">
        <v>85</v>
      </c>
      <c r="AV222" s="14" t="s">
        <v>88</v>
      </c>
      <c r="AW222" s="14" t="s">
        <v>33</v>
      </c>
      <c r="AX222" s="14" t="s">
        <v>8</v>
      </c>
      <c r="AY222" s="185" t="s">
        <v>132</v>
      </c>
    </row>
    <row r="223" spans="1:65" s="2" customFormat="1" ht="16.5" customHeight="1">
      <c r="A223" s="32"/>
      <c r="B223" s="161"/>
      <c r="C223" s="192" t="s">
        <v>220</v>
      </c>
      <c r="D223" s="192" t="s">
        <v>226</v>
      </c>
      <c r="E223" s="193" t="s">
        <v>659</v>
      </c>
      <c r="F223" s="194" t="s">
        <v>660</v>
      </c>
      <c r="G223" s="195" t="s">
        <v>153</v>
      </c>
      <c r="H223" s="196">
        <v>814.92499999999995</v>
      </c>
      <c r="I223" s="197"/>
      <c r="J223" s="198">
        <f>ROUND(I223*H223,0)</f>
        <v>0</v>
      </c>
      <c r="K223" s="194" t="s">
        <v>139</v>
      </c>
      <c r="L223" s="199"/>
      <c r="M223" s="200" t="s">
        <v>1</v>
      </c>
      <c r="N223" s="201" t="s">
        <v>42</v>
      </c>
      <c r="O223" s="58"/>
      <c r="P223" s="171">
        <f>O223*H223</f>
        <v>0</v>
      </c>
      <c r="Q223" s="171">
        <v>2.3800000000000002E-3</v>
      </c>
      <c r="R223" s="171">
        <f>Q223*H223</f>
        <v>1.9395215000000001</v>
      </c>
      <c r="S223" s="171">
        <v>0</v>
      </c>
      <c r="T223" s="172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73" t="s">
        <v>176</v>
      </c>
      <c r="AT223" s="173" t="s">
        <v>226</v>
      </c>
      <c r="AU223" s="173" t="s">
        <v>85</v>
      </c>
      <c r="AY223" s="17" t="s">
        <v>132</v>
      </c>
      <c r="BE223" s="174">
        <f>IF(N223="základní",J223,0)</f>
        <v>0</v>
      </c>
      <c r="BF223" s="174">
        <f>IF(N223="snížená",J223,0)</f>
        <v>0</v>
      </c>
      <c r="BG223" s="174">
        <f>IF(N223="zákl. přenesená",J223,0)</f>
        <v>0</v>
      </c>
      <c r="BH223" s="174">
        <f>IF(N223="sníž. přenesená",J223,0)</f>
        <v>0</v>
      </c>
      <c r="BI223" s="174">
        <f>IF(N223="nulová",J223,0)</f>
        <v>0</v>
      </c>
      <c r="BJ223" s="17" t="s">
        <v>8</v>
      </c>
      <c r="BK223" s="174">
        <f>ROUND(I223*H223,0)</f>
        <v>0</v>
      </c>
      <c r="BL223" s="17" t="s">
        <v>91</v>
      </c>
      <c r="BM223" s="173" t="s">
        <v>661</v>
      </c>
    </row>
    <row r="224" spans="1:65" s="13" customFormat="1">
      <c r="B224" s="175"/>
      <c r="D224" s="176" t="s">
        <v>141</v>
      </c>
      <c r="E224" s="177" t="s">
        <v>1</v>
      </c>
      <c r="F224" s="178" t="s">
        <v>1021</v>
      </c>
      <c r="H224" s="179">
        <v>814.92499999999995</v>
      </c>
      <c r="I224" s="180"/>
      <c r="L224" s="175"/>
      <c r="M224" s="181"/>
      <c r="N224" s="182"/>
      <c r="O224" s="182"/>
      <c r="P224" s="182"/>
      <c r="Q224" s="182"/>
      <c r="R224" s="182"/>
      <c r="S224" s="182"/>
      <c r="T224" s="183"/>
      <c r="AT224" s="177" t="s">
        <v>141</v>
      </c>
      <c r="AU224" s="177" t="s">
        <v>85</v>
      </c>
      <c r="AV224" s="13" t="s">
        <v>85</v>
      </c>
      <c r="AW224" s="13" t="s">
        <v>33</v>
      </c>
      <c r="AX224" s="13" t="s">
        <v>8</v>
      </c>
      <c r="AY224" s="177" t="s">
        <v>132</v>
      </c>
    </row>
    <row r="225" spans="1:65" s="2" customFormat="1" ht="24" customHeight="1">
      <c r="A225" s="32"/>
      <c r="B225" s="161"/>
      <c r="C225" s="192" t="s">
        <v>225</v>
      </c>
      <c r="D225" s="192" t="s">
        <v>226</v>
      </c>
      <c r="E225" s="193" t="s">
        <v>662</v>
      </c>
      <c r="F225" s="194" t="s">
        <v>663</v>
      </c>
      <c r="G225" s="195" t="s">
        <v>153</v>
      </c>
      <c r="H225" s="196">
        <v>212.328</v>
      </c>
      <c r="I225" s="197"/>
      <c r="J225" s="198">
        <f>ROUND(I225*H225,0)</f>
        <v>0</v>
      </c>
      <c r="K225" s="194" t="s">
        <v>139</v>
      </c>
      <c r="L225" s="199"/>
      <c r="M225" s="200" t="s">
        <v>1</v>
      </c>
      <c r="N225" s="201" t="s">
        <v>42</v>
      </c>
      <c r="O225" s="58"/>
      <c r="P225" s="171">
        <f>O225*H225</f>
        <v>0</v>
      </c>
      <c r="Q225" s="171">
        <v>4.8999999999999998E-3</v>
      </c>
      <c r="R225" s="171">
        <f>Q225*H225</f>
        <v>1.0404072</v>
      </c>
      <c r="S225" s="171">
        <v>0</v>
      </c>
      <c r="T225" s="172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73" t="s">
        <v>176</v>
      </c>
      <c r="AT225" s="173" t="s">
        <v>226</v>
      </c>
      <c r="AU225" s="173" t="s">
        <v>85</v>
      </c>
      <c r="AY225" s="17" t="s">
        <v>132</v>
      </c>
      <c r="BE225" s="174">
        <f>IF(N225="základní",J225,0)</f>
        <v>0</v>
      </c>
      <c r="BF225" s="174">
        <f>IF(N225="snížená",J225,0)</f>
        <v>0</v>
      </c>
      <c r="BG225" s="174">
        <f>IF(N225="zákl. přenesená",J225,0)</f>
        <v>0</v>
      </c>
      <c r="BH225" s="174">
        <f>IF(N225="sníž. přenesená",J225,0)</f>
        <v>0</v>
      </c>
      <c r="BI225" s="174">
        <f>IF(N225="nulová",J225,0)</f>
        <v>0</v>
      </c>
      <c r="BJ225" s="17" t="s">
        <v>8</v>
      </c>
      <c r="BK225" s="174">
        <f>ROUND(I225*H225,0)</f>
        <v>0</v>
      </c>
      <c r="BL225" s="17" t="s">
        <v>91</v>
      </c>
      <c r="BM225" s="173" t="s">
        <v>664</v>
      </c>
    </row>
    <row r="226" spans="1:65" s="13" customFormat="1">
      <c r="B226" s="175"/>
      <c r="D226" s="176" t="s">
        <v>141</v>
      </c>
      <c r="E226" s="177" t="s">
        <v>1</v>
      </c>
      <c r="F226" s="178" t="s">
        <v>1022</v>
      </c>
      <c r="H226" s="179">
        <v>212.328</v>
      </c>
      <c r="I226" s="180"/>
      <c r="L226" s="175"/>
      <c r="M226" s="181"/>
      <c r="N226" s="182"/>
      <c r="O226" s="182"/>
      <c r="P226" s="182"/>
      <c r="Q226" s="182"/>
      <c r="R226" s="182"/>
      <c r="S226" s="182"/>
      <c r="T226" s="183"/>
      <c r="AT226" s="177" t="s">
        <v>141</v>
      </c>
      <c r="AU226" s="177" t="s">
        <v>85</v>
      </c>
      <c r="AV226" s="13" t="s">
        <v>85</v>
      </c>
      <c r="AW226" s="13" t="s">
        <v>33</v>
      </c>
      <c r="AX226" s="13" t="s">
        <v>8</v>
      </c>
      <c r="AY226" s="177" t="s">
        <v>132</v>
      </c>
    </row>
    <row r="227" spans="1:65" s="2" customFormat="1" ht="36" customHeight="1">
      <c r="A227" s="32"/>
      <c r="B227" s="161"/>
      <c r="C227" s="162" t="s">
        <v>231</v>
      </c>
      <c r="D227" s="162" t="s">
        <v>135</v>
      </c>
      <c r="E227" s="163" t="s">
        <v>665</v>
      </c>
      <c r="F227" s="164" t="s">
        <v>666</v>
      </c>
      <c r="G227" s="165" t="s">
        <v>138</v>
      </c>
      <c r="H227" s="166">
        <v>365.28</v>
      </c>
      <c r="I227" s="167"/>
      <c r="J227" s="168">
        <f>ROUND(I227*H227,0)</f>
        <v>0</v>
      </c>
      <c r="K227" s="164" t="s">
        <v>139</v>
      </c>
      <c r="L227" s="33"/>
      <c r="M227" s="169" t="s">
        <v>1</v>
      </c>
      <c r="N227" s="170" t="s">
        <v>42</v>
      </c>
      <c r="O227" s="58"/>
      <c r="P227" s="171">
        <f>O227*H227</f>
        <v>0</v>
      </c>
      <c r="Q227" s="171">
        <v>1.758E-3</v>
      </c>
      <c r="R227" s="171">
        <f>Q227*H227</f>
        <v>0.64216224</v>
      </c>
      <c r="S227" s="171">
        <v>0</v>
      </c>
      <c r="T227" s="172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73" t="s">
        <v>91</v>
      </c>
      <c r="AT227" s="173" t="s">
        <v>135</v>
      </c>
      <c r="AU227" s="173" t="s">
        <v>85</v>
      </c>
      <c r="AY227" s="17" t="s">
        <v>132</v>
      </c>
      <c r="BE227" s="174">
        <f>IF(N227="základní",J227,0)</f>
        <v>0</v>
      </c>
      <c r="BF227" s="174">
        <f>IF(N227="snížená",J227,0)</f>
        <v>0</v>
      </c>
      <c r="BG227" s="174">
        <f>IF(N227="zákl. přenesená",J227,0)</f>
        <v>0</v>
      </c>
      <c r="BH227" s="174">
        <f>IF(N227="sníž. přenesená",J227,0)</f>
        <v>0</v>
      </c>
      <c r="BI227" s="174">
        <f>IF(N227="nulová",J227,0)</f>
        <v>0</v>
      </c>
      <c r="BJ227" s="17" t="s">
        <v>8</v>
      </c>
      <c r="BK227" s="174">
        <f>ROUND(I227*H227,0)</f>
        <v>0</v>
      </c>
      <c r="BL227" s="17" t="s">
        <v>91</v>
      </c>
      <c r="BM227" s="173" t="s">
        <v>667</v>
      </c>
    </row>
    <row r="228" spans="1:65" s="13" customFormat="1">
      <c r="B228" s="175"/>
      <c r="D228" s="176" t="s">
        <v>141</v>
      </c>
      <c r="E228" s="177" t="s">
        <v>1</v>
      </c>
      <c r="F228" s="178" t="s">
        <v>668</v>
      </c>
      <c r="H228" s="179">
        <v>14</v>
      </c>
      <c r="I228" s="180"/>
      <c r="L228" s="175"/>
      <c r="M228" s="181"/>
      <c r="N228" s="182"/>
      <c r="O228" s="182"/>
      <c r="P228" s="182"/>
      <c r="Q228" s="182"/>
      <c r="R228" s="182"/>
      <c r="S228" s="182"/>
      <c r="T228" s="183"/>
      <c r="AT228" s="177" t="s">
        <v>141</v>
      </c>
      <c r="AU228" s="177" t="s">
        <v>85</v>
      </c>
      <c r="AV228" s="13" t="s">
        <v>85</v>
      </c>
      <c r="AW228" s="13" t="s">
        <v>33</v>
      </c>
      <c r="AX228" s="13" t="s">
        <v>77</v>
      </c>
      <c r="AY228" s="177" t="s">
        <v>132</v>
      </c>
    </row>
    <row r="229" spans="1:65" s="13" customFormat="1">
      <c r="B229" s="175"/>
      <c r="D229" s="176" t="s">
        <v>141</v>
      </c>
      <c r="E229" s="177" t="s">
        <v>1</v>
      </c>
      <c r="F229" s="178" t="s">
        <v>669</v>
      </c>
      <c r="H229" s="179">
        <v>20.88</v>
      </c>
      <c r="I229" s="180"/>
      <c r="L229" s="175"/>
      <c r="M229" s="181"/>
      <c r="N229" s="182"/>
      <c r="O229" s="182"/>
      <c r="P229" s="182"/>
      <c r="Q229" s="182"/>
      <c r="R229" s="182"/>
      <c r="S229" s="182"/>
      <c r="T229" s="183"/>
      <c r="AT229" s="177" t="s">
        <v>141</v>
      </c>
      <c r="AU229" s="177" t="s">
        <v>85</v>
      </c>
      <c r="AV229" s="13" t="s">
        <v>85</v>
      </c>
      <c r="AW229" s="13" t="s">
        <v>33</v>
      </c>
      <c r="AX229" s="13" t="s">
        <v>77</v>
      </c>
      <c r="AY229" s="177" t="s">
        <v>132</v>
      </c>
    </row>
    <row r="230" spans="1:65" s="13" customFormat="1">
      <c r="B230" s="175"/>
      <c r="D230" s="176" t="s">
        <v>141</v>
      </c>
      <c r="E230" s="177" t="s">
        <v>1</v>
      </c>
      <c r="F230" s="178" t="s">
        <v>670</v>
      </c>
      <c r="H230" s="179">
        <v>43.2</v>
      </c>
      <c r="I230" s="180"/>
      <c r="L230" s="175"/>
      <c r="M230" s="181"/>
      <c r="N230" s="182"/>
      <c r="O230" s="182"/>
      <c r="P230" s="182"/>
      <c r="Q230" s="182"/>
      <c r="R230" s="182"/>
      <c r="S230" s="182"/>
      <c r="T230" s="183"/>
      <c r="AT230" s="177" t="s">
        <v>141</v>
      </c>
      <c r="AU230" s="177" t="s">
        <v>85</v>
      </c>
      <c r="AV230" s="13" t="s">
        <v>85</v>
      </c>
      <c r="AW230" s="13" t="s">
        <v>33</v>
      </c>
      <c r="AX230" s="13" t="s">
        <v>77</v>
      </c>
      <c r="AY230" s="177" t="s">
        <v>132</v>
      </c>
    </row>
    <row r="231" spans="1:65" s="13" customFormat="1">
      <c r="B231" s="175"/>
      <c r="D231" s="176" t="s">
        <v>141</v>
      </c>
      <c r="E231" s="177" t="s">
        <v>1</v>
      </c>
      <c r="F231" s="178" t="s">
        <v>671</v>
      </c>
      <c r="H231" s="179">
        <v>12.4</v>
      </c>
      <c r="I231" s="180"/>
      <c r="L231" s="175"/>
      <c r="M231" s="181"/>
      <c r="N231" s="182"/>
      <c r="O231" s="182"/>
      <c r="P231" s="182"/>
      <c r="Q231" s="182"/>
      <c r="R231" s="182"/>
      <c r="S231" s="182"/>
      <c r="T231" s="183"/>
      <c r="AT231" s="177" t="s">
        <v>141</v>
      </c>
      <c r="AU231" s="177" t="s">
        <v>85</v>
      </c>
      <c r="AV231" s="13" t="s">
        <v>85</v>
      </c>
      <c r="AW231" s="13" t="s">
        <v>33</v>
      </c>
      <c r="AX231" s="13" t="s">
        <v>77</v>
      </c>
      <c r="AY231" s="177" t="s">
        <v>132</v>
      </c>
    </row>
    <row r="232" spans="1:65" s="13" customFormat="1">
      <c r="B232" s="175"/>
      <c r="D232" s="176" t="s">
        <v>141</v>
      </c>
      <c r="E232" s="177" t="s">
        <v>1</v>
      </c>
      <c r="F232" s="178" t="s">
        <v>672</v>
      </c>
      <c r="H232" s="179">
        <v>15.6</v>
      </c>
      <c r="I232" s="180"/>
      <c r="L232" s="175"/>
      <c r="M232" s="181"/>
      <c r="N232" s="182"/>
      <c r="O232" s="182"/>
      <c r="P232" s="182"/>
      <c r="Q232" s="182"/>
      <c r="R232" s="182"/>
      <c r="S232" s="182"/>
      <c r="T232" s="183"/>
      <c r="AT232" s="177" t="s">
        <v>141</v>
      </c>
      <c r="AU232" s="177" t="s">
        <v>85</v>
      </c>
      <c r="AV232" s="13" t="s">
        <v>85</v>
      </c>
      <c r="AW232" s="13" t="s">
        <v>33</v>
      </c>
      <c r="AX232" s="13" t="s">
        <v>77</v>
      </c>
      <c r="AY232" s="177" t="s">
        <v>132</v>
      </c>
    </row>
    <row r="233" spans="1:65" s="13" customFormat="1">
      <c r="B233" s="175"/>
      <c r="D233" s="176" t="s">
        <v>141</v>
      </c>
      <c r="E233" s="177" t="s">
        <v>1</v>
      </c>
      <c r="F233" s="178" t="s">
        <v>673</v>
      </c>
      <c r="H233" s="179">
        <v>259.2</v>
      </c>
      <c r="I233" s="180"/>
      <c r="L233" s="175"/>
      <c r="M233" s="181"/>
      <c r="N233" s="182"/>
      <c r="O233" s="182"/>
      <c r="P233" s="182"/>
      <c r="Q233" s="182"/>
      <c r="R233" s="182"/>
      <c r="S233" s="182"/>
      <c r="T233" s="183"/>
      <c r="AT233" s="177" t="s">
        <v>141</v>
      </c>
      <c r="AU233" s="177" t="s">
        <v>85</v>
      </c>
      <c r="AV233" s="13" t="s">
        <v>85</v>
      </c>
      <c r="AW233" s="13" t="s">
        <v>33</v>
      </c>
      <c r="AX233" s="13" t="s">
        <v>77</v>
      </c>
      <c r="AY233" s="177" t="s">
        <v>132</v>
      </c>
    </row>
    <row r="234" spans="1:65" s="14" customFormat="1">
      <c r="B234" s="184"/>
      <c r="D234" s="176" t="s">
        <v>141</v>
      </c>
      <c r="E234" s="185" t="s">
        <v>533</v>
      </c>
      <c r="F234" s="186" t="s">
        <v>148</v>
      </c>
      <c r="H234" s="187">
        <v>365.28</v>
      </c>
      <c r="I234" s="188"/>
      <c r="L234" s="184"/>
      <c r="M234" s="189"/>
      <c r="N234" s="190"/>
      <c r="O234" s="190"/>
      <c r="P234" s="190"/>
      <c r="Q234" s="190"/>
      <c r="R234" s="190"/>
      <c r="S234" s="190"/>
      <c r="T234" s="191"/>
      <c r="AT234" s="185" t="s">
        <v>141</v>
      </c>
      <c r="AU234" s="185" t="s">
        <v>85</v>
      </c>
      <c r="AV234" s="14" t="s">
        <v>88</v>
      </c>
      <c r="AW234" s="14" t="s">
        <v>33</v>
      </c>
      <c r="AX234" s="14" t="s">
        <v>8</v>
      </c>
      <c r="AY234" s="185" t="s">
        <v>132</v>
      </c>
    </row>
    <row r="235" spans="1:65" s="2" customFormat="1" ht="16.5" customHeight="1">
      <c r="A235" s="32"/>
      <c r="B235" s="161"/>
      <c r="C235" s="192" t="s">
        <v>237</v>
      </c>
      <c r="D235" s="192" t="s">
        <v>226</v>
      </c>
      <c r="E235" s="193" t="s">
        <v>674</v>
      </c>
      <c r="F235" s="194" t="s">
        <v>675</v>
      </c>
      <c r="G235" s="195" t="s">
        <v>153</v>
      </c>
      <c r="H235" s="196">
        <v>80.361999999999995</v>
      </c>
      <c r="I235" s="197"/>
      <c r="J235" s="198">
        <f>ROUND(I235*H235,0)</f>
        <v>0</v>
      </c>
      <c r="K235" s="194" t="s">
        <v>139</v>
      </c>
      <c r="L235" s="199"/>
      <c r="M235" s="200" t="s">
        <v>1</v>
      </c>
      <c r="N235" s="201" t="s">
        <v>42</v>
      </c>
      <c r="O235" s="58"/>
      <c r="P235" s="171">
        <f>O235*H235</f>
        <v>0</v>
      </c>
      <c r="Q235" s="171">
        <v>9.2000000000000003E-4</v>
      </c>
      <c r="R235" s="171">
        <f>Q235*H235</f>
        <v>7.3933039999999992E-2</v>
      </c>
      <c r="S235" s="171">
        <v>0</v>
      </c>
      <c r="T235" s="172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73" t="s">
        <v>176</v>
      </c>
      <c r="AT235" s="173" t="s">
        <v>226</v>
      </c>
      <c r="AU235" s="173" t="s">
        <v>85</v>
      </c>
      <c r="AY235" s="17" t="s">
        <v>132</v>
      </c>
      <c r="BE235" s="174">
        <f>IF(N235="základní",J235,0)</f>
        <v>0</v>
      </c>
      <c r="BF235" s="174">
        <f>IF(N235="snížená",J235,0)</f>
        <v>0</v>
      </c>
      <c r="BG235" s="174">
        <f>IF(N235="zákl. přenesená",J235,0)</f>
        <v>0</v>
      </c>
      <c r="BH235" s="174">
        <f>IF(N235="sníž. přenesená",J235,0)</f>
        <v>0</v>
      </c>
      <c r="BI235" s="174">
        <f>IF(N235="nulová",J235,0)</f>
        <v>0</v>
      </c>
      <c r="BJ235" s="17" t="s">
        <v>8</v>
      </c>
      <c r="BK235" s="174">
        <f>ROUND(I235*H235,0)</f>
        <v>0</v>
      </c>
      <c r="BL235" s="17" t="s">
        <v>91</v>
      </c>
      <c r="BM235" s="173" t="s">
        <v>676</v>
      </c>
    </row>
    <row r="236" spans="1:65" s="13" customFormat="1">
      <c r="B236" s="175"/>
      <c r="D236" s="176" t="s">
        <v>141</v>
      </c>
      <c r="E236" s="177" t="s">
        <v>1</v>
      </c>
      <c r="F236" s="178" t="s">
        <v>677</v>
      </c>
      <c r="H236" s="179">
        <v>80.361999999999995</v>
      </c>
      <c r="I236" s="180"/>
      <c r="L236" s="175"/>
      <c r="M236" s="181"/>
      <c r="N236" s="182"/>
      <c r="O236" s="182"/>
      <c r="P236" s="182"/>
      <c r="Q236" s="182"/>
      <c r="R236" s="182"/>
      <c r="S236" s="182"/>
      <c r="T236" s="183"/>
      <c r="AT236" s="177" t="s">
        <v>141</v>
      </c>
      <c r="AU236" s="177" t="s">
        <v>85</v>
      </c>
      <c r="AV236" s="13" t="s">
        <v>85</v>
      </c>
      <c r="AW236" s="13" t="s">
        <v>33</v>
      </c>
      <c r="AX236" s="13" t="s">
        <v>8</v>
      </c>
      <c r="AY236" s="177" t="s">
        <v>132</v>
      </c>
    </row>
    <row r="237" spans="1:65" s="2" customFormat="1" ht="36" customHeight="1">
      <c r="A237" s="32"/>
      <c r="B237" s="161"/>
      <c r="C237" s="162" t="s">
        <v>241</v>
      </c>
      <c r="D237" s="162" t="s">
        <v>135</v>
      </c>
      <c r="E237" s="163" t="s">
        <v>678</v>
      </c>
      <c r="F237" s="164" t="s">
        <v>679</v>
      </c>
      <c r="G237" s="165" t="s">
        <v>153</v>
      </c>
      <c r="H237" s="166">
        <v>257.27999999999997</v>
      </c>
      <c r="I237" s="167"/>
      <c r="J237" s="168">
        <f>ROUND(I237*H237,0)</f>
        <v>0</v>
      </c>
      <c r="K237" s="164" t="s">
        <v>139</v>
      </c>
      <c r="L237" s="33"/>
      <c r="M237" s="169" t="s">
        <v>1</v>
      </c>
      <c r="N237" s="170" t="s">
        <v>42</v>
      </c>
      <c r="O237" s="58"/>
      <c r="P237" s="171">
        <f>O237*H237</f>
        <v>0</v>
      </c>
      <c r="Q237" s="171">
        <v>9.5969599999999999E-3</v>
      </c>
      <c r="R237" s="171">
        <f>Q237*H237</f>
        <v>2.4691058687999998</v>
      </c>
      <c r="S237" s="171">
        <v>0</v>
      </c>
      <c r="T237" s="172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73" t="s">
        <v>91</v>
      </c>
      <c r="AT237" s="173" t="s">
        <v>135</v>
      </c>
      <c r="AU237" s="173" t="s">
        <v>85</v>
      </c>
      <c r="AY237" s="17" t="s">
        <v>132</v>
      </c>
      <c r="BE237" s="174">
        <f>IF(N237="základní",J237,0)</f>
        <v>0</v>
      </c>
      <c r="BF237" s="174">
        <f>IF(N237="snížená",J237,0)</f>
        <v>0</v>
      </c>
      <c r="BG237" s="174">
        <f>IF(N237="zákl. přenesená",J237,0)</f>
        <v>0</v>
      </c>
      <c r="BH237" s="174">
        <f>IF(N237="sníž. přenesená",J237,0)</f>
        <v>0</v>
      </c>
      <c r="BI237" s="174">
        <f>IF(N237="nulová",J237,0)</f>
        <v>0</v>
      </c>
      <c r="BJ237" s="17" t="s">
        <v>8</v>
      </c>
      <c r="BK237" s="174">
        <f>ROUND(I237*H237,0)</f>
        <v>0</v>
      </c>
      <c r="BL237" s="17" t="s">
        <v>91</v>
      </c>
      <c r="BM237" s="173" t="s">
        <v>680</v>
      </c>
    </row>
    <row r="238" spans="1:65" s="13" customFormat="1">
      <c r="B238" s="175"/>
      <c r="D238" s="176" t="s">
        <v>141</v>
      </c>
      <c r="E238" s="177" t="s">
        <v>1</v>
      </c>
      <c r="F238" s="178" t="s">
        <v>681</v>
      </c>
      <c r="H238" s="179">
        <v>37.380000000000003</v>
      </c>
      <c r="I238" s="180"/>
      <c r="L238" s="175"/>
      <c r="M238" s="181"/>
      <c r="N238" s="182"/>
      <c r="O238" s="182"/>
      <c r="P238" s="182"/>
      <c r="Q238" s="182"/>
      <c r="R238" s="182"/>
      <c r="S238" s="182"/>
      <c r="T238" s="183"/>
      <c r="AT238" s="177" t="s">
        <v>141</v>
      </c>
      <c r="AU238" s="177" t="s">
        <v>85</v>
      </c>
      <c r="AV238" s="13" t="s">
        <v>85</v>
      </c>
      <c r="AW238" s="13" t="s">
        <v>33</v>
      </c>
      <c r="AX238" s="13" t="s">
        <v>77</v>
      </c>
      <c r="AY238" s="177" t="s">
        <v>132</v>
      </c>
    </row>
    <row r="239" spans="1:65" s="13" customFormat="1">
      <c r="B239" s="175"/>
      <c r="D239" s="176" t="s">
        <v>141</v>
      </c>
      <c r="E239" s="177" t="s">
        <v>1</v>
      </c>
      <c r="F239" s="178" t="s">
        <v>682</v>
      </c>
      <c r="H239" s="179">
        <v>-3.6</v>
      </c>
      <c r="I239" s="180"/>
      <c r="L239" s="175"/>
      <c r="M239" s="181"/>
      <c r="N239" s="182"/>
      <c r="O239" s="182"/>
      <c r="P239" s="182"/>
      <c r="Q239" s="182"/>
      <c r="R239" s="182"/>
      <c r="S239" s="182"/>
      <c r="T239" s="183"/>
      <c r="AT239" s="177" t="s">
        <v>141</v>
      </c>
      <c r="AU239" s="177" t="s">
        <v>85</v>
      </c>
      <c r="AV239" s="13" t="s">
        <v>85</v>
      </c>
      <c r="AW239" s="13" t="s">
        <v>33</v>
      </c>
      <c r="AX239" s="13" t="s">
        <v>77</v>
      </c>
      <c r="AY239" s="177" t="s">
        <v>132</v>
      </c>
    </row>
    <row r="240" spans="1:65" s="13" customFormat="1">
      <c r="B240" s="175"/>
      <c r="D240" s="176" t="s">
        <v>141</v>
      </c>
      <c r="E240" s="177" t="s">
        <v>1</v>
      </c>
      <c r="F240" s="178" t="s">
        <v>683</v>
      </c>
      <c r="H240" s="179">
        <v>-5.24</v>
      </c>
      <c r="I240" s="180"/>
      <c r="L240" s="175"/>
      <c r="M240" s="181"/>
      <c r="N240" s="182"/>
      <c r="O240" s="182"/>
      <c r="P240" s="182"/>
      <c r="Q240" s="182"/>
      <c r="R240" s="182"/>
      <c r="S240" s="182"/>
      <c r="T240" s="183"/>
      <c r="AT240" s="177" t="s">
        <v>141</v>
      </c>
      <c r="AU240" s="177" t="s">
        <v>85</v>
      </c>
      <c r="AV240" s="13" t="s">
        <v>85</v>
      </c>
      <c r="AW240" s="13" t="s">
        <v>33</v>
      </c>
      <c r="AX240" s="13" t="s">
        <v>77</v>
      </c>
      <c r="AY240" s="177" t="s">
        <v>132</v>
      </c>
    </row>
    <row r="241" spans="1:65" s="14" customFormat="1">
      <c r="B241" s="184"/>
      <c r="D241" s="176" t="s">
        <v>141</v>
      </c>
      <c r="E241" s="185" t="s">
        <v>1</v>
      </c>
      <c r="F241" s="186" t="s">
        <v>625</v>
      </c>
      <c r="H241" s="187">
        <v>28.54</v>
      </c>
      <c r="I241" s="188"/>
      <c r="L241" s="184"/>
      <c r="M241" s="189"/>
      <c r="N241" s="190"/>
      <c r="O241" s="190"/>
      <c r="P241" s="190"/>
      <c r="Q241" s="190"/>
      <c r="R241" s="190"/>
      <c r="S241" s="190"/>
      <c r="T241" s="191"/>
      <c r="AT241" s="185" t="s">
        <v>141</v>
      </c>
      <c r="AU241" s="185" t="s">
        <v>85</v>
      </c>
      <c r="AV241" s="14" t="s">
        <v>88</v>
      </c>
      <c r="AW241" s="14" t="s">
        <v>33</v>
      </c>
      <c r="AX241" s="14" t="s">
        <v>77</v>
      </c>
      <c r="AY241" s="185" t="s">
        <v>132</v>
      </c>
    </row>
    <row r="242" spans="1:65" s="13" customFormat="1">
      <c r="B242" s="175"/>
      <c r="D242" s="176" t="s">
        <v>141</v>
      </c>
      <c r="E242" s="177" t="s">
        <v>1</v>
      </c>
      <c r="F242" s="178" t="s">
        <v>1023</v>
      </c>
      <c r="H242" s="179">
        <v>162.28</v>
      </c>
      <c r="I242" s="180"/>
      <c r="L242" s="175"/>
      <c r="M242" s="181"/>
      <c r="N242" s="182"/>
      <c r="O242" s="182"/>
      <c r="P242" s="182"/>
      <c r="Q242" s="182"/>
      <c r="R242" s="182"/>
      <c r="S242" s="182"/>
      <c r="T242" s="183"/>
      <c r="AT242" s="177" t="s">
        <v>141</v>
      </c>
      <c r="AU242" s="177" t="s">
        <v>85</v>
      </c>
      <c r="AV242" s="13" t="s">
        <v>85</v>
      </c>
      <c r="AW242" s="13" t="s">
        <v>33</v>
      </c>
      <c r="AX242" s="13" t="s">
        <v>77</v>
      </c>
      <c r="AY242" s="177" t="s">
        <v>132</v>
      </c>
    </row>
    <row r="243" spans="1:65" s="14" customFormat="1">
      <c r="B243" s="184"/>
      <c r="D243" s="176" t="s">
        <v>141</v>
      </c>
      <c r="E243" s="185" t="s">
        <v>1</v>
      </c>
      <c r="F243" s="186" t="s">
        <v>627</v>
      </c>
      <c r="H243" s="187">
        <v>37.28</v>
      </c>
      <c r="I243" s="188"/>
      <c r="L243" s="184"/>
      <c r="M243" s="189"/>
      <c r="N243" s="190"/>
      <c r="O243" s="190"/>
      <c r="P243" s="190"/>
      <c r="Q243" s="190"/>
      <c r="R243" s="190"/>
      <c r="S243" s="190"/>
      <c r="T243" s="191"/>
      <c r="AT243" s="185" t="s">
        <v>141</v>
      </c>
      <c r="AU243" s="185" t="s">
        <v>85</v>
      </c>
      <c r="AV243" s="14" t="s">
        <v>88</v>
      </c>
      <c r="AW243" s="14" t="s">
        <v>33</v>
      </c>
      <c r="AX243" s="14" t="s">
        <v>77</v>
      </c>
      <c r="AY243" s="185" t="s">
        <v>132</v>
      </c>
    </row>
    <row r="244" spans="1:65" s="13" customFormat="1">
      <c r="B244" s="175"/>
      <c r="D244" s="176" t="s">
        <v>141</v>
      </c>
      <c r="E244" s="177" t="s">
        <v>1</v>
      </c>
      <c r="F244" s="178" t="s">
        <v>684</v>
      </c>
      <c r="H244" s="179">
        <v>33.229999999999997</v>
      </c>
      <c r="I244" s="180"/>
      <c r="L244" s="175"/>
      <c r="M244" s="181"/>
      <c r="N244" s="182"/>
      <c r="O244" s="182"/>
      <c r="P244" s="182"/>
      <c r="Q244" s="182"/>
      <c r="R244" s="182"/>
      <c r="S244" s="182"/>
      <c r="T244" s="183"/>
      <c r="AT244" s="177" t="s">
        <v>141</v>
      </c>
      <c r="AU244" s="177" t="s">
        <v>85</v>
      </c>
      <c r="AV244" s="13" t="s">
        <v>85</v>
      </c>
      <c r="AW244" s="13" t="s">
        <v>33</v>
      </c>
      <c r="AX244" s="13" t="s">
        <v>77</v>
      </c>
      <c r="AY244" s="177" t="s">
        <v>132</v>
      </c>
    </row>
    <row r="245" spans="1:65" s="14" customFormat="1">
      <c r="B245" s="184"/>
      <c r="D245" s="176" t="s">
        <v>141</v>
      </c>
      <c r="E245" s="185" t="s">
        <v>1</v>
      </c>
      <c r="F245" s="186" t="s">
        <v>629</v>
      </c>
      <c r="H245" s="187">
        <v>33.229999999999997</v>
      </c>
      <c r="I245" s="188"/>
      <c r="L245" s="184"/>
      <c r="M245" s="189"/>
      <c r="N245" s="190"/>
      <c r="O245" s="190"/>
      <c r="P245" s="190"/>
      <c r="Q245" s="190"/>
      <c r="R245" s="190"/>
      <c r="S245" s="190"/>
      <c r="T245" s="191"/>
      <c r="AT245" s="185" t="s">
        <v>141</v>
      </c>
      <c r="AU245" s="185" t="s">
        <v>85</v>
      </c>
      <c r="AV245" s="14" t="s">
        <v>88</v>
      </c>
      <c r="AW245" s="14" t="s">
        <v>33</v>
      </c>
      <c r="AX245" s="14" t="s">
        <v>77</v>
      </c>
      <c r="AY245" s="185" t="s">
        <v>132</v>
      </c>
    </row>
    <row r="246" spans="1:65" s="13" customFormat="1">
      <c r="B246" s="175"/>
      <c r="D246" s="176" t="s">
        <v>141</v>
      </c>
      <c r="E246" s="177" t="s">
        <v>1</v>
      </c>
      <c r="F246" s="178" t="s">
        <v>684</v>
      </c>
      <c r="H246" s="179">
        <v>33.229999999999997</v>
      </c>
      <c r="I246" s="180"/>
      <c r="L246" s="175"/>
      <c r="M246" s="181"/>
      <c r="N246" s="182"/>
      <c r="O246" s="182"/>
      <c r="P246" s="182"/>
      <c r="Q246" s="182"/>
      <c r="R246" s="182"/>
      <c r="S246" s="182"/>
      <c r="T246" s="183"/>
      <c r="AT246" s="177" t="s">
        <v>141</v>
      </c>
      <c r="AU246" s="177" t="s">
        <v>85</v>
      </c>
      <c r="AV246" s="13" t="s">
        <v>85</v>
      </c>
      <c r="AW246" s="13" t="s">
        <v>33</v>
      </c>
      <c r="AX246" s="13" t="s">
        <v>77</v>
      </c>
      <c r="AY246" s="177" t="s">
        <v>132</v>
      </c>
    </row>
    <row r="247" spans="1:65" s="14" customFormat="1">
      <c r="B247" s="184"/>
      <c r="D247" s="176" t="s">
        <v>141</v>
      </c>
      <c r="E247" s="185" t="s">
        <v>1</v>
      </c>
      <c r="F247" s="186" t="s">
        <v>630</v>
      </c>
      <c r="H247" s="187">
        <v>33.229999999999997</v>
      </c>
      <c r="I247" s="188"/>
      <c r="L247" s="184"/>
      <c r="M247" s="189"/>
      <c r="N247" s="190"/>
      <c r="O247" s="190"/>
      <c r="P247" s="190"/>
      <c r="Q247" s="190"/>
      <c r="R247" s="190"/>
      <c r="S247" s="190"/>
      <c r="T247" s="191"/>
      <c r="AT247" s="185" t="s">
        <v>141</v>
      </c>
      <c r="AU247" s="185" t="s">
        <v>85</v>
      </c>
      <c r="AV247" s="14" t="s">
        <v>88</v>
      </c>
      <c r="AW247" s="14" t="s">
        <v>33</v>
      </c>
      <c r="AX247" s="14" t="s">
        <v>77</v>
      </c>
      <c r="AY247" s="185" t="s">
        <v>132</v>
      </c>
    </row>
    <row r="248" spans="1:65" s="15" customFormat="1">
      <c r="B248" s="205"/>
      <c r="D248" s="176" t="s">
        <v>141</v>
      </c>
      <c r="E248" s="206" t="s">
        <v>530</v>
      </c>
      <c r="F248" s="207" t="s">
        <v>685</v>
      </c>
      <c r="H248" s="208">
        <v>257.27999999999997</v>
      </c>
      <c r="I248" s="209"/>
      <c r="L248" s="205"/>
      <c r="M248" s="210"/>
      <c r="N248" s="211"/>
      <c r="O248" s="211"/>
      <c r="P248" s="211"/>
      <c r="Q248" s="211"/>
      <c r="R248" s="211"/>
      <c r="S248" s="211"/>
      <c r="T248" s="212"/>
      <c r="AT248" s="206" t="s">
        <v>141</v>
      </c>
      <c r="AU248" s="206" t="s">
        <v>85</v>
      </c>
      <c r="AV248" s="15" t="s">
        <v>91</v>
      </c>
      <c r="AW248" s="15" t="s">
        <v>33</v>
      </c>
      <c r="AX248" s="15" t="s">
        <v>8</v>
      </c>
      <c r="AY248" s="206" t="s">
        <v>132</v>
      </c>
    </row>
    <row r="249" spans="1:65" s="2" customFormat="1" ht="24" customHeight="1">
      <c r="A249" s="32"/>
      <c r="B249" s="161"/>
      <c r="C249" s="192" t="s">
        <v>7</v>
      </c>
      <c r="D249" s="192" t="s">
        <v>226</v>
      </c>
      <c r="E249" s="193" t="s">
        <v>686</v>
      </c>
      <c r="F249" s="194" t="s">
        <v>687</v>
      </c>
      <c r="G249" s="195" t="s">
        <v>153</v>
      </c>
      <c r="H249" s="196">
        <v>263.89400000000001</v>
      </c>
      <c r="I249" s="197"/>
      <c r="J249" s="198">
        <f>ROUND(I249*H249,0)</f>
        <v>0</v>
      </c>
      <c r="K249" s="194" t="s">
        <v>139</v>
      </c>
      <c r="L249" s="199"/>
      <c r="M249" s="200" t="s">
        <v>1</v>
      </c>
      <c r="N249" s="201" t="s">
        <v>42</v>
      </c>
      <c r="O249" s="58"/>
      <c r="P249" s="171">
        <f>O249*H249</f>
        <v>0</v>
      </c>
      <c r="Q249" s="171">
        <v>1.6500000000000001E-2</v>
      </c>
      <c r="R249" s="171">
        <f>Q249*H249</f>
        <v>4.3542510000000005</v>
      </c>
      <c r="S249" s="171">
        <v>0</v>
      </c>
      <c r="T249" s="172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73" t="s">
        <v>176</v>
      </c>
      <c r="AT249" s="173" t="s">
        <v>226</v>
      </c>
      <c r="AU249" s="173" t="s">
        <v>85</v>
      </c>
      <c r="AY249" s="17" t="s">
        <v>132</v>
      </c>
      <c r="BE249" s="174">
        <f>IF(N249="základní",J249,0)</f>
        <v>0</v>
      </c>
      <c r="BF249" s="174">
        <f>IF(N249="snížená",J249,0)</f>
        <v>0</v>
      </c>
      <c r="BG249" s="174">
        <f>IF(N249="zákl. přenesená",J249,0)</f>
        <v>0</v>
      </c>
      <c r="BH249" s="174">
        <f>IF(N249="sníž. přenesená",J249,0)</f>
        <v>0</v>
      </c>
      <c r="BI249" s="174">
        <f>IF(N249="nulová",J249,0)</f>
        <v>0</v>
      </c>
      <c r="BJ249" s="17" t="s">
        <v>8</v>
      </c>
      <c r="BK249" s="174">
        <f>ROUND(I249*H249,0)</f>
        <v>0</v>
      </c>
      <c r="BL249" s="17" t="s">
        <v>91</v>
      </c>
      <c r="BM249" s="173" t="s">
        <v>688</v>
      </c>
    </row>
    <row r="250" spans="1:65" s="13" customFormat="1">
      <c r="B250" s="175"/>
      <c r="D250" s="176" t="s">
        <v>141</v>
      </c>
      <c r="E250" s="177" t="s">
        <v>1</v>
      </c>
      <c r="F250" s="178" t="s">
        <v>1024</v>
      </c>
      <c r="H250" s="179">
        <v>263.89400000000001</v>
      </c>
      <c r="I250" s="180"/>
      <c r="L250" s="175"/>
      <c r="M250" s="181"/>
      <c r="N250" s="182"/>
      <c r="O250" s="182"/>
      <c r="P250" s="182"/>
      <c r="Q250" s="182"/>
      <c r="R250" s="182"/>
      <c r="S250" s="182"/>
      <c r="T250" s="183"/>
      <c r="AT250" s="177" t="s">
        <v>141</v>
      </c>
      <c r="AU250" s="177" t="s">
        <v>85</v>
      </c>
      <c r="AV250" s="13" t="s">
        <v>85</v>
      </c>
      <c r="AW250" s="13" t="s">
        <v>33</v>
      </c>
      <c r="AX250" s="13" t="s">
        <v>8</v>
      </c>
      <c r="AY250" s="177" t="s">
        <v>132</v>
      </c>
    </row>
    <row r="251" spans="1:65" s="2" customFormat="1" ht="24" customHeight="1">
      <c r="A251" s="32"/>
      <c r="B251" s="161"/>
      <c r="C251" s="162" t="s">
        <v>250</v>
      </c>
      <c r="D251" s="162" t="s">
        <v>135</v>
      </c>
      <c r="E251" s="163" t="s">
        <v>689</v>
      </c>
      <c r="F251" s="164" t="s">
        <v>690</v>
      </c>
      <c r="G251" s="165" t="s">
        <v>138</v>
      </c>
      <c r="H251" s="166">
        <v>179.16</v>
      </c>
      <c r="I251" s="167"/>
      <c r="J251" s="168">
        <f>ROUND(I251*H251,0)</f>
        <v>0</v>
      </c>
      <c r="K251" s="164" t="s">
        <v>139</v>
      </c>
      <c r="L251" s="33"/>
      <c r="M251" s="169" t="s">
        <v>1</v>
      </c>
      <c r="N251" s="170" t="s">
        <v>42</v>
      </c>
      <c r="O251" s="58"/>
      <c r="P251" s="171">
        <f>O251*H251</f>
        <v>0</v>
      </c>
      <c r="Q251" s="171">
        <v>3.0000000000000001E-5</v>
      </c>
      <c r="R251" s="171">
        <f>Q251*H251</f>
        <v>5.3747999999999999E-3</v>
      </c>
      <c r="S251" s="171">
        <v>0</v>
      </c>
      <c r="T251" s="172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73" t="s">
        <v>91</v>
      </c>
      <c r="AT251" s="173" t="s">
        <v>135</v>
      </c>
      <c r="AU251" s="173" t="s">
        <v>85</v>
      </c>
      <c r="AY251" s="17" t="s">
        <v>132</v>
      </c>
      <c r="BE251" s="174">
        <f>IF(N251="základní",J251,0)</f>
        <v>0</v>
      </c>
      <c r="BF251" s="174">
        <f>IF(N251="snížená",J251,0)</f>
        <v>0</v>
      </c>
      <c r="BG251" s="174">
        <f>IF(N251="zákl. přenesená",J251,0)</f>
        <v>0</v>
      </c>
      <c r="BH251" s="174">
        <f>IF(N251="sníž. přenesená",J251,0)</f>
        <v>0</v>
      </c>
      <c r="BI251" s="174">
        <f>IF(N251="nulová",J251,0)</f>
        <v>0</v>
      </c>
      <c r="BJ251" s="17" t="s">
        <v>8</v>
      </c>
      <c r="BK251" s="174">
        <f>ROUND(I251*H251,0)</f>
        <v>0</v>
      </c>
      <c r="BL251" s="17" t="s">
        <v>91</v>
      </c>
      <c r="BM251" s="173" t="s">
        <v>691</v>
      </c>
    </row>
    <row r="252" spans="1:65" s="13" customFormat="1">
      <c r="B252" s="175"/>
      <c r="D252" s="176" t="s">
        <v>141</v>
      </c>
      <c r="E252" s="177" t="s">
        <v>1</v>
      </c>
      <c r="F252" s="178" t="s">
        <v>692</v>
      </c>
      <c r="H252" s="179">
        <v>179.16</v>
      </c>
      <c r="I252" s="180"/>
      <c r="L252" s="175"/>
      <c r="M252" s="181"/>
      <c r="N252" s="182"/>
      <c r="O252" s="182"/>
      <c r="P252" s="182"/>
      <c r="Q252" s="182"/>
      <c r="R252" s="182"/>
      <c r="S252" s="182"/>
      <c r="T252" s="183"/>
      <c r="AT252" s="177" t="s">
        <v>141</v>
      </c>
      <c r="AU252" s="177" t="s">
        <v>85</v>
      </c>
      <c r="AV252" s="13" t="s">
        <v>85</v>
      </c>
      <c r="AW252" s="13" t="s">
        <v>33</v>
      </c>
      <c r="AX252" s="13" t="s">
        <v>77</v>
      </c>
      <c r="AY252" s="177" t="s">
        <v>132</v>
      </c>
    </row>
    <row r="253" spans="1:65" s="14" customFormat="1">
      <c r="B253" s="184"/>
      <c r="D253" s="176" t="s">
        <v>141</v>
      </c>
      <c r="E253" s="185" t="s">
        <v>548</v>
      </c>
      <c r="F253" s="186" t="s">
        <v>148</v>
      </c>
      <c r="H253" s="187">
        <v>179.16</v>
      </c>
      <c r="I253" s="188"/>
      <c r="L253" s="184"/>
      <c r="M253" s="189"/>
      <c r="N253" s="190"/>
      <c r="O253" s="190"/>
      <c r="P253" s="190"/>
      <c r="Q253" s="190"/>
      <c r="R253" s="190"/>
      <c r="S253" s="190"/>
      <c r="T253" s="191"/>
      <c r="AT253" s="185" t="s">
        <v>141</v>
      </c>
      <c r="AU253" s="185" t="s">
        <v>85</v>
      </c>
      <c r="AV253" s="14" t="s">
        <v>88</v>
      </c>
      <c r="AW253" s="14" t="s">
        <v>33</v>
      </c>
      <c r="AX253" s="14" t="s">
        <v>8</v>
      </c>
      <c r="AY253" s="185" t="s">
        <v>132</v>
      </c>
    </row>
    <row r="254" spans="1:65" s="2" customFormat="1" ht="24" customHeight="1">
      <c r="A254" s="32"/>
      <c r="B254" s="161"/>
      <c r="C254" s="192" t="s">
        <v>254</v>
      </c>
      <c r="D254" s="192" t="s">
        <v>226</v>
      </c>
      <c r="E254" s="193" t="s">
        <v>693</v>
      </c>
      <c r="F254" s="194" t="s">
        <v>694</v>
      </c>
      <c r="G254" s="195" t="s">
        <v>138</v>
      </c>
      <c r="H254" s="196">
        <v>188.11799999999999</v>
      </c>
      <c r="I254" s="197"/>
      <c r="J254" s="198">
        <f>ROUND(I254*H254,0)</f>
        <v>0</v>
      </c>
      <c r="K254" s="194" t="s">
        <v>139</v>
      </c>
      <c r="L254" s="199"/>
      <c r="M254" s="200" t="s">
        <v>1</v>
      </c>
      <c r="N254" s="201" t="s">
        <v>42</v>
      </c>
      <c r="O254" s="58"/>
      <c r="P254" s="171">
        <f>O254*H254</f>
        <v>0</v>
      </c>
      <c r="Q254" s="171">
        <v>5.0000000000000001E-4</v>
      </c>
      <c r="R254" s="171">
        <f>Q254*H254</f>
        <v>9.4059000000000004E-2</v>
      </c>
      <c r="S254" s="171">
        <v>0</v>
      </c>
      <c r="T254" s="172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73" t="s">
        <v>176</v>
      </c>
      <c r="AT254" s="173" t="s">
        <v>226</v>
      </c>
      <c r="AU254" s="173" t="s">
        <v>85</v>
      </c>
      <c r="AY254" s="17" t="s">
        <v>132</v>
      </c>
      <c r="BE254" s="174">
        <f>IF(N254="základní",J254,0)</f>
        <v>0</v>
      </c>
      <c r="BF254" s="174">
        <f>IF(N254="snížená",J254,0)</f>
        <v>0</v>
      </c>
      <c r="BG254" s="174">
        <f>IF(N254="zákl. přenesená",J254,0)</f>
        <v>0</v>
      </c>
      <c r="BH254" s="174">
        <f>IF(N254="sníž. přenesená",J254,0)</f>
        <v>0</v>
      </c>
      <c r="BI254" s="174">
        <f>IF(N254="nulová",J254,0)</f>
        <v>0</v>
      </c>
      <c r="BJ254" s="17" t="s">
        <v>8</v>
      </c>
      <c r="BK254" s="174">
        <f>ROUND(I254*H254,0)</f>
        <v>0</v>
      </c>
      <c r="BL254" s="17" t="s">
        <v>91</v>
      </c>
      <c r="BM254" s="173" t="s">
        <v>695</v>
      </c>
    </row>
    <row r="255" spans="1:65" s="13" customFormat="1">
      <c r="B255" s="175"/>
      <c r="D255" s="176" t="s">
        <v>141</v>
      </c>
      <c r="E255" s="177" t="s">
        <v>1</v>
      </c>
      <c r="F255" s="178" t="s">
        <v>696</v>
      </c>
      <c r="H255" s="179">
        <v>188.11799999999999</v>
      </c>
      <c r="I255" s="180"/>
      <c r="L255" s="175"/>
      <c r="M255" s="181"/>
      <c r="N255" s="182"/>
      <c r="O255" s="182"/>
      <c r="P255" s="182"/>
      <c r="Q255" s="182"/>
      <c r="R255" s="182"/>
      <c r="S255" s="182"/>
      <c r="T255" s="183"/>
      <c r="AT255" s="177" t="s">
        <v>141</v>
      </c>
      <c r="AU255" s="177" t="s">
        <v>85</v>
      </c>
      <c r="AV255" s="13" t="s">
        <v>85</v>
      </c>
      <c r="AW255" s="13" t="s">
        <v>33</v>
      </c>
      <c r="AX255" s="13" t="s">
        <v>8</v>
      </c>
      <c r="AY255" s="177" t="s">
        <v>132</v>
      </c>
    </row>
    <row r="256" spans="1:65" s="2" customFormat="1" ht="16.5" customHeight="1">
      <c r="A256" s="32"/>
      <c r="B256" s="161"/>
      <c r="C256" s="162" t="s">
        <v>260</v>
      </c>
      <c r="D256" s="162" t="s">
        <v>135</v>
      </c>
      <c r="E256" s="163" t="s">
        <v>697</v>
      </c>
      <c r="F256" s="164" t="s">
        <v>698</v>
      </c>
      <c r="G256" s="165" t="s">
        <v>138</v>
      </c>
      <c r="H256" s="166">
        <v>450.13</v>
      </c>
      <c r="I256" s="167"/>
      <c r="J256" s="168">
        <f>ROUND(I256*H256,0)</f>
        <v>0</v>
      </c>
      <c r="K256" s="164" t="s">
        <v>139</v>
      </c>
      <c r="L256" s="33"/>
      <c r="M256" s="169" t="s">
        <v>1</v>
      </c>
      <c r="N256" s="170" t="s">
        <v>42</v>
      </c>
      <c r="O256" s="58"/>
      <c r="P256" s="171">
        <f>O256*H256</f>
        <v>0</v>
      </c>
      <c r="Q256" s="171">
        <v>0</v>
      </c>
      <c r="R256" s="171">
        <f>Q256*H256</f>
        <v>0</v>
      </c>
      <c r="S256" s="171">
        <v>0</v>
      </c>
      <c r="T256" s="172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73" t="s">
        <v>91</v>
      </c>
      <c r="AT256" s="173" t="s">
        <v>135</v>
      </c>
      <c r="AU256" s="173" t="s">
        <v>85</v>
      </c>
      <c r="AY256" s="17" t="s">
        <v>132</v>
      </c>
      <c r="BE256" s="174">
        <f>IF(N256="základní",J256,0)</f>
        <v>0</v>
      </c>
      <c r="BF256" s="174">
        <f>IF(N256="snížená",J256,0)</f>
        <v>0</v>
      </c>
      <c r="BG256" s="174">
        <f>IF(N256="zákl. přenesená",J256,0)</f>
        <v>0</v>
      </c>
      <c r="BH256" s="174">
        <f>IF(N256="sníž. přenesená",J256,0)</f>
        <v>0</v>
      </c>
      <c r="BI256" s="174">
        <f>IF(N256="nulová",J256,0)</f>
        <v>0</v>
      </c>
      <c r="BJ256" s="17" t="s">
        <v>8</v>
      </c>
      <c r="BK256" s="174">
        <f>ROUND(I256*H256,0)</f>
        <v>0</v>
      </c>
      <c r="BL256" s="17" t="s">
        <v>91</v>
      </c>
      <c r="BM256" s="173" t="s">
        <v>699</v>
      </c>
    </row>
    <row r="257" spans="2:51" s="13" customFormat="1">
      <c r="B257" s="175"/>
      <c r="D257" s="176" t="s">
        <v>141</v>
      </c>
      <c r="E257" s="177" t="s">
        <v>1</v>
      </c>
      <c r="F257" s="178" t="s">
        <v>700</v>
      </c>
      <c r="H257" s="179">
        <v>22.2</v>
      </c>
      <c r="I257" s="180"/>
      <c r="L257" s="175"/>
      <c r="M257" s="181"/>
      <c r="N257" s="182"/>
      <c r="O257" s="182"/>
      <c r="P257" s="182"/>
      <c r="Q257" s="182"/>
      <c r="R257" s="182"/>
      <c r="S257" s="182"/>
      <c r="T257" s="183"/>
      <c r="AT257" s="177" t="s">
        <v>141</v>
      </c>
      <c r="AU257" s="177" t="s">
        <v>85</v>
      </c>
      <c r="AV257" s="13" t="s">
        <v>85</v>
      </c>
      <c r="AW257" s="13" t="s">
        <v>33</v>
      </c>
      <c r="AX257" s="13" t="s">
        <v>77</v>
      </c>
      <c r="AY257" s="177" t="s">
        <v>132</v>
      </c>
    </row>
    <row r="258" spans="2:51" s="13" customFormat="1">
      <c r="B258" s="175"/>
      <c r="D258" s="176" t="s">
        <v>141</v>
      </c>
      <c r="E258" s="177" t="s">
        <v>1</v>
      </c>
      <c r="F258" s="178" t="s">
        <v>701</v>
      </c>
      <c r="H258" s="179">
        <v>4.87</v>
      </c>
      <c r="I258" s="180"/>
      <c r="L258" s="175"/>
      <c r="M258" s="181"/>
      <c r="N258" s="182"/>
      <c r="O258" s="182"/>
      <c r="P258" s="182"/>
      <c r="Q258" s="182"/>
      <c r="R258" s="182"/>
      <c r="S258" s="182"/>
      <c r="T258" s="183"/>
      <c r="AT258" s="177" t="s">
        <v>141</v>
      </c>
      <c r="AU258" s="177" t="s">
        <v>85</v>
      </c>
      <c r="AV258" s="13" t="s">
        <v>85</v>
      </c>
      <c r="AW258" s="13" t="s">
        <v>33</v>
      </c>
      <c r="AX258" s="13" t="s">
        <v>77</v>
      </c>
      <c r="AY258" s="177" t="s">
        <v>132</v>
      </c>
    </row>
    <row r="259" spans="2:51" s="13" customFormat="1">
      <c r="B259" s="175"/>
      <c r="D259" s="176" t="s">
        <v>141</v>
      </c>
      <c r="E259" s="177" t="s">
        <v>1</v>
      </c>
      <c r="F259" s="178" t="s">
        <v>702</v>
      </c>
      <c r="H259" s="179">
        <v>10.42</v>
      </c>
      <c r="I259" s="180"/>
      <c r="L259" s="175"/>
      <c r="M259" s="181"/>
      <c r="N259" s="182"/>
      <c r="O259" s="182"/>
      <c r="P259" s="182"/>
      <c r="Q259" s="182"/>
      <c r="R259" s="182"/>
      <c r="S259" s="182"/>
      <c r="T259" s="183"/>
      <c r="AT259" s="177" t="s">
        <v>141</v>
      </c>
      <c r="AU259" s="177" t="s">
        <v>85</v>
      </c>
      <c r="AV259" s="13" t="s">
        <v>85</v>
      </c>
      <c r="AW259" s="13" t="s">
        <v>33</v>
      </c>
      <c r="AX259" s="13" t="s">
        <v>77</v>
      </c>
      <c r="AY259" s="177" t="s">
        <v>132</v>
      </c>
    </row>
    <row r="260" spans="2:51" s="13" customFormat="1">
      <c r="B260" s="175"/>
      <c r="D260" s="176" t="s">
        <v>141</v>
      </c>
      <c r="E260" s="177" t="s">
        <v>1</v>
      </c>
      <c r="F260" s="178" t="s">
        <v>703</v>
      </c>
      <c r="H260" s="179">
        <v>47.36</v>
      </c>
      <c r="I260" s="180"/>
      <c r="L260" s="175"/>
      <c r="M260" s="181"/>
      <c r="N260" s="182"/>
      <c r="O260" s="182"/>
      <c r="P260" s="182"/>
      <c r="Q260" s="182"/>
      <c r="R260" s="182"/>
      <c r="S260" s="182"/>
      <c r="T260" s="183"/>
      <c r="AT260" s="177" t="s">
        <v>141</v>
      </c>
      <c r="AU260" s="177" t="s">
        <v>85</v>
      </c>
      <c r="AV260" s="13" t="s">
        <v>85</v>
      </c>
      <c r="AW260" s="13" t="s">
        <v>33</v>
      </c>
      <c r="AX260" s="13" t="s">
        <v>77</v>
      </c>
      <c r="AY260" s="177" t="s">
        <v>132</v>
      </c>
    </row>
    <row r="261" spans="2:51" s="14" customFormat="1">
      <c r="B261" s="184"/>
      <c r="D261" s="176" t="s">
        <v>141</v>
      </c>
      <c r="E261" s="185" t="s">
        <v>551</v>
      </c>
      <c r="F261" s="186" t="s">
        <v>704</v>
      </c>
      <c r="H261" s="187">
        <v>84.85</v>
      </c>
      <c r="I261" s="188"/>
      <c r="L261" s="184"/>
      <c r="M261" s="189"/>
      <c r="N261" s="190"/>
      <c r="O261" s="190"/>
      <c r="P261" s="190"/>
      <c r="Q261" s="190"/>
      <c r="R261" s="190"/>
      <c r="S261" s="190"/>
      <c r="T261" s="191"/>
      <c r="AT261" s="185" t="s">
        <v>141</v>
      </c>
      <c r="AU261" s="185" t="s">
        <v>85</v>
      </c>
      <c r="AV261" s="14" t="s">
        <v>88</v>
      </c>
      <c r="AW261" s="14" t="s">
        <v>33</v>
      </c>
      <c r="AX261" s="14" t="s">
        <v>77</v>
      </c>
      <c r="AY261" s="185" t="s">
        <v>132</v>
      </c>
    </row>
    <row r="262" spans="2:51" s="13" customFormat="1">
      <c r="B262" s="175"/>
      <c r="D262" s="176" t="s">
        <v>141</v>
      </c>
      <c r="E262" s="177" t="s">
        <v>1</v>
      </c>
      <c r="F262" s="178" t="s">
        <v>668</v>
      </c>
      <c r="H262" s="179">
        <v>14</v>
      </c>
      <c r="I262" s="180"/>
      <c r="L262" s="175"/>
      <c r="M262" s="181"/>
      <c r="N262" s="182"/>
      <c r="O262" s="182"/>
      <c r="P262" s="182"/>
      <c r="Q262" s="182"/>
      <c r="R262" s="182"/>
      <c r="S262" s="182"/>
      <c r="T262" s="183"/>
      <c r="AT262" s="177" t="s">
        <v>141</v>
      </c>
      <c r="AU262" s="177" t="s">
        <v>85</v>
      </c>
      <c r="AV262" s="13" t="s">
        <v>85</v>
      </c>
      <c r="AW262" s="13" t="s">
        <v>33</v>
      </c>
      <c r="AX262" s="13" t="s">
        <v>77</v>
      </c>
      <c r="AY262" s="177" t="s">
        <v>132</v>
      </c>
    </row>
    <row r="263" spans="2:51" s="13" customFormat="1">
      <c r="B263" s="175"/>
      <c r="D263" s="176" t="s">
        <v>141</v>
      </c>
      <c r="E263" s="177" t="s">
        <v>1</v>
      </c>
      <c r="F263" s="178" t="s">
        <v>705</v>
      </c>
      <c r="H263" s="179">
        <v>15.64</v>
      </c>
      <c r="I263" s="180"/>
      <c r="L263" s="175"/>
      <c r="M263" s="181"/>
      <c r="N263" s="182"/>
      <c r="O263" s="182"/>
      <c r="P263" s="182"/>
      <c r="Q263" s="182"/>
      <c r="R263" s="182"/>
      <c r="S263" s="182"/>
      <c r="T263" s="183"/>
      <c r="AT263" s="177" t="s">
        <v>141</v>
      </c>
      <c r="AU263" s="177" t="s">
        <v>85</v>
      </c>
      <c r="AV263" s="13" t="s">
        <v>85</v>
      </c>
      <c r="AW263" s="13" t="s">
        <v>33</v>
      </c>
      <c r="AX263" s="13" t="s">
        <v>77</v>
      </c>
      <c r="AY263" s="177" t="s">
        <v>132</v>
      </c>
    </row>
    <row r="264" spans="2:51" s="13" customFormat="1">
      <c r="B264" s="175"/>
      <c r="D264" s="176" t="s">
        <v>141</v>
      </c>
      <c r="E264" s="177" t="s">
        <v>1</v>
      </c>
      <c r="F264" s="178" t="s">
        <v>706</v>
      </c>
      <c r="H264" s="179">
        <v>28.8</v>
      </c>
      <c r="I264" s="180"/>
      <c r="L264" s="175"/>
      <c r="M264" s="181"/>
      <c r="N264" s="182"/>
      <c r="O264" s="182"/>
      <c r="P264" s="182"/>
      <c r="Q264" s="182"/>
      <c r="R264" s="182"/>
      <c r="S264" s="182"/>
      <c r="T264" s="183"/>
      <c r="AT264" s="177" t="s">
        <v>141</v>
      </c>
      <c r="AU264" s="177" t="s">
        <v>85</v>
      </c>
      <c r="AV264" s="13" t="s">
        <v>85</v>
      </c>
      <c r="AW264" s="13" t="s">
        <v>33</v>
      </c>
      <c r="AX264" s="13" t="s">
        <v>77</v>
      </c>
      <c r="AY264" s="177" t="s">
        <v>132</v>
      </c>
    </row>
    <row r="265" spans="2:51" s="13" customFormat="1">
      <c r="B265" s="175"/>
      <c r="D265" s="176" t="s">
        <v>141</v>
      </c>
      <c r="E265" s="177" t="s">
        <v>1</v>
      </c>
      <c r="F265" s="178" t="s">
        <v>707</v>
      </c>
      <c r="H265" s="179">
        <v>9.4</v>
      </c>
      <c r="I265" s="180"/>
      <c r="L265" s="175"/>
      <c r="M265" s="181"/>
      <c r="N265" s="182"/>
      <c r="O265" s="182"/>
      <c r="P265" s="182"/>
      <c r="Q265" s="182"/>
      <c r="R265" s="182"/>
      <c r="S265" s="182"/>
      <c r="T265" s="183"/>
      <c r="AT265" s="177" t="s">
        <v>141</v>
      </c>
      <c r="AU265" s="177" t="s">
        <v>85</v>
      </c>
      <c r="AV265" s="13" t="s">
        <v>85</v>
      </c>
      <c r="AW265" s="13" t="s">
        <v>33</v>
      </c>
      <c r="AX265" s="13" t="s">
        <v>77</v>
      </c>
      <c r="AY265" s="177" t="s">
        <v>132</v>
      </c>
    </row>
    <row r="266" spans="2:51" s="13" customFormat="1">
      <c r="B266" s="175"/>
      <c r="D266" s="176" t="s">
        <v>141</v>
      </c>
      <c r="E266" s="177" t="s">
        <v>1</v>
      </c>
      <c r="F266" s="178" t="s">
        <v>708</v>
      </c>
      <c r="H266" s="179">
        <v>10.8</v>
      </c>
      <c r="I266" s="180"/>
      <c r="L266" s="175"/>
      <c r="M266" s="181"/>
      <c r="N266" s="182"/>
      <c r="O266" s="182"/>
      <c r="P266" s="182"/>
      <c r="Q266" s="182"/>
      <c r="R266" s="182"/>
      <c r="S266" s="182"/>
      <c r="T266" s="183"/>
      <c r="AT266" s="177" t="s">
        <v>141</v>
      </c>
      <c r="AU266" s="177" t="s">
        <v>85</v>
      </c>
      <c r="AV266" s="13" t="s">
        <v>85</v>
      </c>
      <c r="AW266" s="13" t="s">
        <v>33</v>
      </c>
      <c r="AX266" s="13" t="s">
        <v>77</v>
      </c>
      <c r="AY266" s="177" t="s">
        <v>132</v>
      </c>
    </row>
    <row r="267" spans="2:51" s="13" customFormat="1">
      <c r="B267" s="175"/>
      <c r="D267" s="176" t="s">
        <v>141</v>
      </c>
      <c r="E267" s="177" t="s">
        <v>1</v>
      </c>
      <c r="F267" s="178" t="s">
        <v>709</v>
      </c>
      <c r="H267" s="179">
        <v>172.8</v>
      </c>
      <c r="I267" s="180"/>
      <c r="L267" s="175"/>
      <c r="M267" s="181"/>
      <c r="N267" s="182"/>
      <c r="O267" s="182"/>
      <c r="P267" s="182"/>
      <c r="Q267" s="182"/>
      <c r="R267" s="182"/>
      <c r="S267" s="182"/>
      <c r="T267" s="183"/>
      <c r="AT267" s="177" t="s">
        <v>141</v>
      </c>
      <c r="AU267" s="177" t="s">
        <v>85</v>
      </c>
      <c r="AV267" s="13" t="s">
        <v>85</v>
      </c>
      <c r="AW267" s="13" t="s">
        <v>33</v>
      </c>
      <c r="AX267" s="13" t="s">
        <v>77</v>
      </c>
      <c r="AY267" s="177" t="s">
        <v>132</v>
      </c>
    </row>
    <row r="268" spans="2:51" s="14" customFormat="1">
      <c r="B268" s="184"/>
      <c r="D268" s="176" t="s">
        <v>141</v>
      </c>
      <c r="E268" s="185" t="s">
        <v>554</v>
      </c>
      <c r="F268" s="186" t="s">
        <v>710</v>
      </c>
      <c r="H268" s="187">
        <v>251.44</v>
      </c>
      <c r="I268" s="188"/>
      <c r="L268" s="184"/>
      <c r="M268" s="189"/>
      <c r="N268" s="190"/>
      <c r="O268" s="190"/>
      <c r="P268" s="190"/>
      <c r="Q268" s="190"/>
      <c r="R268" s="190"/>
      <c r="S268" s="190"/>
      <c r="T268" s="191"/>
      <c r="AT268" s="185" t="s">
        <v>141</v>
      </c>
      <c r="AU268" s="185" t="s">
        <v>85</v>
      </c>
      <c r="AV268" s="14" t="s">
        <v>88</v>
      </c>
      <c r="AW268" s="14" t="s">
        <v>33</v>
      </c>
      <c r="AX268" s="14" t="s">
        <v>77</v>
      </c>
      <c r="AY268" s="185" t="s">
        <v>132</v>
      </c>
    </row>
    <row r="269" spans="2:51" s="13" customFormat="1">
      <c r="B269" s="175"/>
      <c r="D269" s="176" t="s">
        <v>141</v>
      </c>
      <c r="E269" s="177" t="s">
        <v>1</v>
      </c>
      <c r="F269" s="178" t="s">
        <v>711</v>
      </c>
      <c r="H269" s="179">
        <v>5.24</v>
      </c>
      <c r="I269" s="180"/>
      <c r="L269" s="175"/>
      <c r="M269" s="181"/>
      <c r="N269" s="182"/>
      <c r="O269" s="182"/>
      <c r="P269" s="182"/>
      <c r="Q269" s="182"/>
      <c r="R269" s="182"/>
      <c r="S269" s="182"/>
      <c r="T269" s="183"/>
      <c r="AT269" s="177" t="s">
        <v>141</v>
      </c>
      <c r="AU269" s="177" t="s">
        <v>85</v>
      </c>
      <c r="AV269" s="13" t="s">
        <v>85</v>
      </c>
      <c r="AW269" s="13" t="s">
        <v>33</v>
      </c>
      <c r="AX269" s="13" t="s">
        <v>77</v>
      </c>
      <c r="AY269" s="177" t="s">
        <v>132</v>
      </c>
    </row>
    <row r="270" spans="2:51" s="13" customFormat="1">
      <c r="B270" s="175"/>
      <c r="D270" s="176" t="s">
        <v>141</v>
      </c>
      <c r="E270" s="177" t="s">
        <v>1</v>
      </c>
      <c r="F270" s="178" t="s">
        <v>712</v>
      </c>
      <c r="H270" s="179">
        <v>14.4</v>
      </c>
      <c r="I270" s="180"/>
      <c r="L270" s="175"/>
      <c r="M270" s="181"/>
      <c r="N270" s="182"/>
      <c r="O270" s="182"/>
      <c r="P270" s="182"/>
      <c r="Q270" s="182"/>
      <c r="R270" s="182"/>
      <c r="S270" s="182"/>
      <c r="T270" s="183"/>
      <c r="AT270" s="177" t="s">
        <v>141</v>
      </c>
      <c r="AU270" s="177" t="s">
        <v>85</v>
      </c>
      <c r="AV270" s="13" t="s">
        <v>85</v>
      </c>
      <c r="AW270" s="13" t="s">
        <v>33</v>
      </c>
      <c r="AX270" s="13" t="s">
        <v>77</v>
      </c>
      <c r="AY270" s="177" t="s">
        <v>132</v>
      </c>
    </row>
    <row r="271" spans="2:51" s="13" customFormat="1">
      <c r="B271" s="175"/>
      <c r="D271" s="176" t="s">
        <v>141</v>
      </c>
      <c r="E271" s="177" t="s">
        <v>1</v>
      </c>
      <c r="F271" s="178" t="s">
        <v>713</v>
      </c>
      <c r="H271" s="179">
        <v>3</v>
      </c>
      <c r="I271" s="180"/>
      <c r="L271" s="175"/>
      <c r="M271" s="181"/>
      <c r="N271" s="182"/>
      <c r="O271" s="182"/>
      <c r="P271" s="182"/>
      <c r="Q271" s="182"/>
      <c r="R271" s="182"/>
      <c r="S271" s="182"/>
      <c r="T271" s="183"/>
      <c r="AT271" s="177" t="s">
        <v>141</v>
      </c>
      <c r="AU271" s="177" t="s">
        <v>85</v>
      </c>
      <c r="AV271" s="13" t="s">
        <v>85</v>
      </c>
      <c r="AW271" s="13" t="s">
        <v>33</v>
      </c>
      <c r="AX271" s="13" t="s">
        <v>77</v>
      </c>
      <c r="AY271" s="177" t="s">
        <v>132</v>
      </c>
    </row>
    <row r="272" spans="2:51" s="13" customFormat="1">
      <c r="B272" s="175"/>
      <c r="D272" s="176" t="s">
        <v>141</v>
      </c>
      <c r="E272" s="177" t="s">
        <v>1</v>
      </c>
      <c r="F272" s="178" t="s">
        <v>714</v>
      </c>
      <c r="H272" s="179">
        <v>4.8</v>
      </c>
      <c r="I272" s="180"/>
      <c r="L272" s="175"/>
      <c r="M272" s="181"/>
      <c r="N272" s="182"/>
      <c r="O272" s="182"/>
      <c r="P272" s="182"/>
      <c r="Q272" s="182"/>
      <c r="R272" s="182"/>
      <c r="S272" s="182"/>
      <c r="T272" s="183"/>
      <c r="AT272" s="177" t="s">
        <v>141</v>
      </c>
      <c r="AU272" s="177" t="s">
        <v>85</v>
      </c>
      <c r="AV272" s="13" t="s">
        <v>85</v>
      </c>
      <c r="AW272" s="13" t="s">
        <v>33</v>
      </c>
      <c r="AX272" s="13" t="s">
        <v>77</v>
      </c>
      <c r="AY272" s="177" t="s">
        <v>132</v>
      </c>
    </row>
    <row r="273" spans="1:65" s="13" customFormat="1">
      <c r="B273" s="175"/>
      <c r="D273" s="176" t="s">
        <v>141</v>
      </c>
      <c r="E273" s="177" t="s">
        <v>1</v>
      </c>
      <c r="F273" s="178" t="s">
        <v>715</v>
      </c>
      <c r="H273" s="179">
        <v>86.4</v>
      </c>
      <c r="I273" s="180"/>
      <c r="L273" s="175"/>
      <c r="M273" s="181"/>
      <c r="N273" s="182"/>
      <c r="O273" s="182"/>
      <c r="P273" s="182"/>
      <c r="Q273" s="182"/>
      <c r="R273" s="182"/>
      <c r="S273" s="182"/>
      <c r="T273" s="183"/>
      <c r="AT273" s="177" t="s">
        <v>141</v>
      </c>
      <c r="AU273" s="177" t="s">
        <v>85</v>
      </c>
      <c r="AV273" s="13" t="s">
        <v>85</v>
      </c>
      <c r="AW273" s="13" t="s">
        <v>33</v>
      </c>
      <c r="AX273" s="13" t="s">
        <v>77</v>
      </c>
      <c r="AY273" s="177" t="s">
        <v>132</v>
      </c>
    </row>
    <row r="274" spans="1:65" s="14" customFormat="1">
      <c r="B274" s="184"/>
      <c r="D274" s="176" t="s">
        <v>141</v>
      </c>
      <c r="E274" s="185" t="s">
        <v>557</v>
      </c>
      <c r="F274" s="186" t="s">
        <v>716</v>
      </c>
      <c r="H274" s="187">
        <v>113.84</v>
      </c>
      <c r="I274" s="188"/>
      <c r="L274" s="184"/>
      <c r="M274" s="189"/>
      <c r="N274" s="190"/>
      <c r="O274" s="190"/>
      <c r="P274" s="190"/>
      <c r="Q274" s="190"/>
      <c r="R274" s="190"/>
      <c r="S274" s="190"/>
      <c r="T274" s="191"/>
      <c r="AT274" s="185" t="s">
        <v>141</v>
      </c>
      <c r="AU274" s="185" t="s">
        <v>85</v>
      </c>
      <c r="AV274" s="14" t="s">
        <v>88</v>
      </c>
      <c r="AW274" s="14" t="s">
        <v>33</v>
      </c>
      <c r="AX274" s="14" t="s">
        <v>77</v>
      </c>
      <c r="AY274" s="185" t="s">
        <v>132</v>
      </c>
    </row>
    <row r="275" spans="1:65" s="15" customFormat="1">
      <c r="B275" s="205"/>
      <c r="D275" s="176" t="s">
        <v>141</v>
      </c>
      <c r="E275" s="206" t="s">
        <v>1</v>
      </c>
      <c r="F275" s="207" t="s">
        <v>336</v>
      </c>
      <c r="H275" s="208">
        <v>450.13</v>
      </c>
      <c r="I275" s="209"/>
      <c r="L275" s="205"/>
      <c r="M275" s="210"/>
      <c r="N275" s="211"/>
      <c r="O275" s="211"/>
      <c r="P275" s="211"/>
      <c r="Q275" s="211"/>
      <c r="R275" s="211"/>
      <c r="S275" s="211"/>
      <c r="T275" s="212"/>
      <c r="AT275" s="206" t="s">
        <v>141</v>
      </c>
      <c r="AU275" s="206" t="s">
        <v>85</v>
      </c>
      <c r="AV275" s="15" t="s">
        <v>91</v>
      </c>
      <c r="AW275" s="15" t="s">
        <v>33</v>
      </c>
      <c r="AX275" s="15" t="s">
        <v>8</v>
      </c>
      <c r="AY275" s="206" t="s">
        <v>132</v>
      </c>
    </row>
    <row r="276" spans="1:65" s="2" customFormat="1" ht="16.5" customHeight="1">
      <c r="A276" s="32"/>
      <c r="B276" s="161"/>
      <c r="C276" s="192" t="s">
        <v>265</v>
      </c>
      <c r="D276" s="192" t="s">
        <v>226</v>
      </c>
      <c r="E276" s="193" t="s">
        <v>717</v>
      </c>
      <c r="F276" s="194" t="s">
        <v>718</v>
      </c>
      <c r="G276" s="195" t="s">
        <v>138</v>
      </c>
      <c r="H276" s="196">
        <v>89.093000000000004</v>
      </c>
      <c r="I276" s="197"/>
      <c r="J276" s="198">
        <f>ROUND(I276*H276,0)</f>
        <v>0</v>
      </c>
      <c r="K276" s="194" t="s">
        <v>139</v>
      </c>
      <c r="L276" s="199"/>
      <c r="M276" s="200" t="s">
        <v>1</v>
      </c>
      <c r="N276" s="201" t="s">
        <v>42</v>
      </c>
      <c r="O276" s="58"/>
      <c r="P276" s="171">
        <f>O276*H276</f>
        <v>0</v>
      </c>
      <c r="Q276" s="171">
        <v>3.0000000000000001E-5</v>
      </c>
      <c r="R276" s="171">
        <f>Q276*H276</f>
        <v>2.67279E-3</v>
      </c>
      <c r="S276" s="171">
        <v>0</v>
      </c>
      <c r="T276" s="172">
        <f>S276*H276</f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73" t="s">
        <v>176</v>
      </c>
      <c r="AT276" s="173" t="s">
        <v>226</v>
      </c>
      <c r="AU276" s="173" t="s">
        <v>85</v>
      </c>
      <c r="AY276" s="17" t="s">
        <v>132</v>
      </c>
      <c r="BE276" s="174">
        <f>IF(N276="základní",J276,0)</f>
        <v>0</v>
      </c>
      <c r="BF276" s="174">
        <f>IF(N276="snížená",J276,0)</f>
        <v>0</v>
      </c>
      <c r="BG276" s="174">
        <f>IF(N276="zákl. přenesená",J276,0)</f>
        <v>0</v>
      </c>
      <c r="BH276" s="174">
        <f>IF(N276="sníž. přenesená",J276,0)</f>
        <v>0</v>
      </c>
      <c r="BI276" s="174">
        <f>IF(N276="nulová",J276,0)</f>
        <v>0</v>
      </c>
      <c r="BJ276" s="17" t="s">
        <v>8</v>
      </c>
      <c r="BK276" s="174">
        <f>ROUND(I276*H276,0)</f>
        <v>0</v>
      </c>
      <c r="BL276" s="17" t="s">
        <v>91</v>
      </c>
      <c r="BM276" s="173" t="s">
        <v>719</v>
      </c>
    </row>
    <row r="277" spans="1:65" s="13" customFormat="1">
      <c r="B277" s="175"/>
      <c r="D277" s="176" t="s">
        <v>141</v>
      </c>
      <c r="E277" s="177" t="s">
        <v>1</v>
      </c>
      <c r="F277" s="178" t="s">
        <v>720</v>
      </c>
      <c r="H277" s="179">
        <v>89.093000000000004</v>
      </c>
      <c r="I277" s="180"/>
      <c r="L277" s="175"/>
      <c r="M277" s="181"/>
      <c r="N277" s="182"/>
      <c r="O277" s="182"/>
      <c r="P277" s="182"/>
      <c r="Q277" s="182"/>
      <c r="R277" s="182"/>
      <c r="S277" s="182"/>
      <c r="T277" s="183"/>
      <c r="AT277" s="177" t="s">
        <v>141</v>
      </c>
      <c r="AU277" s="177" t="s">
        <v>85</v>
      </c>
      <c r="AV277" s="13" t="s">
        <v>85</v>
      </c>
      <c r="AW277" s="13" t="s">
        <v>33</v>
      </c>
      <c r="AX277" s="13" t="s">
        <v>8</v>
      </c>
      <c r="AY277" s="177" t="s">
        <v>132</v>
      </c>
    </row>
    <row r="278" spans="1:65" s="2" customFormat="1" ht="24" customHeight="1">
      <c r="A278" s="32"/>
      <c r="B278" s="161"/>
      <c r="C278" s="192" t="s">
        <v>269</v>
      </c>
      <c r="D278" s="192" t="s">
        <v>226</v>
      </c>
      <c r="E278" s="193" t="s">
        <v>721</v>
      </c>
      <c r="F278" s="194" t="s">
        <v>722</v>
      </c>
      <c r="G278" s="195" t="s">
        <v>138</v>
      </c>
      <c r="H278" s="196">
        <v>264.012</v>
      </c>
      <c r="I278" s="197"/>
      <c r="J278" s="198">
        <f>ROUND(I278*H278,0)</f>
        <v>0</v>
      </c>
      <c r="K278" s="194" t="s">
        <v>139</v>
      </c>
      <c r="L278" s="199"/>
      <c r="M278" s="200" t="s">
        <v>1</v>
      </c>
      <c r="N278" s="201" t="s">
        <v>42</v>
      </c>
      <c r="O278" s="58"/>
      <c r="P278" s="171">
        <f>O278*H278</f>
        <v>0</v>
      </c>
      <c r="Q278" s="171">
        <v>4.0000000000000003E-5</v>
      </c>
      <c r="R278" s="171">
        <f>Q278*H278</f>
        <v>1.0560480000000001E-2</v>
      </c>
      <c r="S278" s="171">
        <v>0</v>
      </c>
      <c r="T278" s="172">
        <f>S278*H278</f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73" t="s">
        <v>176</v>
      </c>
      <c r="AT278" s="173" t="s">
        <v>226</v>
      </c>
      <c r="AU278" s="173" t="s">
        <v>85</v>
      </c>
      <c r="AY278" s="17" t="s">
        <v>132</v>
      </c>
      <c r="BE278" s="174">
        <f>IF(N278="základní",J278,0)</f>
        <v>0</v>
      </c>
      <c r="BF278" s="174">
        <f>IF(N278="snížená",J278,0)</f>
        <v>0</v>
      </c>
      <c r="BG278" s="174">
        <f>IF(N278="zákl. přenesená",J278,0)</f>
        <v>0</v>
      </c>
      <c r="BH278" s="174">
        <f>IF(N278="sníž. přenesená",J278,0)</f>
        <v>0</v>
      </c>
      <c r="BI278" s="174">
        <f>IF(N278="nulová",J278,0)</f>
        <v>0</v>
      </c>
      <c r="BJ278" s="17" t="s">
        <v>8</v>
      </c>
      <c r="BK278" s="174">
        <f>ROUND(I278*H278,0)</f>
        <v>0</v>
      </c>
      <c r="BL278" s="17" t="s">
        <v>91</v>
      </c>
      <c r="BM278" s="173" t="s">
        <v>723</v>
      </c>
    </row>
    <row r="279" spans="1:65" s="13" customFormat="1">
      <c r="B279" s="175"/>
      <c r="D279" s="176" t="s">
        <v>141</v>
      </c>
      <c r="E279" s="177" t="s">
        <v>1</v>
      </c>
      <c r="F279" s="178" t="s">
        <v>724</v>
      </c>
      <c r="H279" s="179">
        <v>264.012</v>
      </c>
      <c r="I279" s="180"/>
      <c r="L279" s="175"/>
      <c r="M279" s="181"/>
      <c r="N279" s="182"/>
      <c r="O279" s="182"/>
      <c r="P279" s="182"/>
      <c r="Q279" s="182"/>
      <c r="R279" s="182"/>
      <c r="S279" s="182"/>
      <c r="T279" s="183"/>
      <c r="AT279" s="177" t="s">
        <v>141</v>
      </c>
      <c r="AU279" s="177" t="s">
        <v>85</v>
      </c>
      <c r="AV279" s="13" t="s">
        <v>85</v>
      </c>
      <c r="AW279" s="13" t="s">
        <v>33</v>
      </c>
      <c r="AX279" s="13" t="s">
        <v>8</v>
      </c>
      <c r="AY279" s="177" t="s">
        <v>132</v>
      </c>
    </row>
    <row r="280" spans="1:65" s="2" customFormat="1" ht="24" customHeight="1">
      <c r="A280" s="32"/>
      <c r="B280" s="161"/>
      <c r="C280" s="192" t="s">
        <v>274</v>
      </c>
      <c r="D280" s="192" t="s">
        <v>226</v>
      </c>
      <c r="E280" s="193" t="s">
        <v>725</v>
      </c>
      <c r="F280" s="194" t="s">
        <v>726</v>
      </c>
      <c r="G280" s="195" t="s">
        <v>138</v>
      </c>
      <c r="H280" s="196">
        <v>119.532</v>
      </c>
      <c r="I280" s="197"/>
      <c r="J280" s="198">
        <f>ROUND(I280*H280,0)</f>
        <v>0</v>
      </c>
      <c r="K280" s="194" t="s">
        <v>139</v>
      </c>
      <c r="L280" s="199"/>
      <c r="M280" s="200" t="s">
        <v>1</v>
      </c>
      <c r="N280" s="201" t="s">
        <v>42</v>
      </c>
      <c r="O280" s="58"/>
      <c r="P280" s="171">
        <f>O280*H280</f>
        <v>0</v>
      </c>
      <c r="Q280" s="171">
        <v>2.0000000000000001E-4</v>
      </c>
      <c r="R280" s="171">
        <f>Q280*H280</f>
        <v>2.3906400000000001E-2</v>
      </c>
      <c r="S280" s="171">
        <v>0</v>
      </c>
      <c r="T280" s="172">
        <f>S280*H280</f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73" t="s">
        <v>176</v>
      </c>
      <c r="AT280" s="173" t="s">
        <v>226</v>
      </c>
      <c r="AU280" s="173" t="s">
        <v>85</v>
      </c>
      <c r="AY280" s="17" t="s">
        <v>132</v>
      </c>
      <c r="BE280" s="174">
        <f>IF(N280="základní",J280,0)</f>
        <v>0</v>
      </c>
      <c r="BF280" s="174">
        <f>IF(N280="snížená",J280,0)</f>
        <v>0</v>
      </c>
      <c r="BG280" s="174">
        <f>IF(N280="zákl. přenesená",J280,0)</f>
        <v>0</v>
      </c>
      <c r="BH280" s="174">
        <f>IF(N280="sníž. přenesená",J280,0)</f>
        <v>0</v>
      </c>
      <c r="BI280" s="174">
        <f>IF(N280="nulová",J280,0)</f>
        <v>0</v>
      </c>
      <c r="BJ280" s="17" t="s">
        <v>8</v>
      </c>
      <c r="BK280" s="174">
        <f>ROUND(I280*H280,0)</f>
        <v>0</v>
      </c>
      <c r="BL280" s="17" t="s">
        <v>91</v>
      </c>
      <c r="BM280" s="173" t="s">
        <v>727</v>
      </c>
    </row>
    <row r="281" spans="1:65" s="13" customFormat="1">
      <c r="B281" s="175"/>
      <c r="D281" s="176" t="s">
        <v>141</v>
      </c>
      <c r="E281" s="177" t="s">
        <v>1</v>
      </c>
      <c r="F281" s="178" t="s">
        <v>728</v>
      </c>
      <c r="H281" s="179">
        <v>119.532</v>
      </c>
      <c r="I281" s="180"/>
      <c r="L281" s="175"/>
      <c r="M281" s="181"/>
      <c r="N281" s="182"/>
      <c r="O281" s="182"/>
      <c r="P281" s="182"/>
      <c r="Q281" s="182"/>
      <c r="R281" s="182"/>
      <c r="S281" s="182"/>
      <c r="T281" s="183"/>
      <c r="AT281" s="177" t="s">
        <v>141</v>
      </c>
      <c r="AU281" s="177" t="s">
        <v>85</v>
      </c>
      <c r="AV281" s="13" t="s">
        <v>85</v>
      </c>
      <c r="AW281" s="13" t="s">
        <v>33</v>
      </c>
      <c r="AX281" s="13" t="s">
        <v>8</v>
      </c>
      <c r="AY281" s="177" t="s">
        <v>132</v>
      </c>
    </row>
    <row r="282" spans="1:65" s="2" customFormat="1" ht="24" customHeight="1">
      <c r="A282" s="32"/>
      <c r="B282" s="161"/>
      <c r="C282" s="162" t="s">
        <v>278</v>
      </c>
      <c r="D282" s="162" t="s">
        <v>135</v>
      </c>
      <c r="E282" s="163" t="s">
        <v>729</v>
      </c>
      <c r="F282" s="164" t="s">
        <v>730</v>
      </c>
      <c r="G282" s="165" t="s">
        <v>153</v>
      </c>
      <c r="H282" s="166">
        <v>895.92399999999998</v>
      </c>
      <c r="I282" s="167"/>
      <c r="J282" s="168">
        <f>ROUND(I282*H282,0)</f>
        <v>0</v>
      </c>
      <c r="K282" s="164" t="s">
        <v>139</v>
      </c>
      <c r="L282" s="33"/>
      <c r="M282" s="169" t="s">
        <v>1</v>
      </c>
      <c r="N282" s="170" t="s">
        <v>42</v>
      </c>
      <c r="O282" s="58"/>
      <c r="P282" s="171">
        <f>O282*H282</f>
        <v>0</v>
      </c>
      <c r="Q282" s="171">
        <v>3.82E-3</v>
      </c>
      <c r="R282" s="171">
        <f>Q282*H282</f>
        <v>3.42242968</v>
      </c>
      <c r="S282" s="171">
        <v>0</v>
      </c>
      <c r="T282" s="172">
        <f>S282*H282</f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73" t="s">
        <v>91</v>
      </c>
      <c r="AT282" s="173" t="s">
        <v>135</v>
      </c>
      <c r="AU282" s="173" t="s">
        <v>85</v>
      </c>
      <c r="AY282" s="17" t="s">
        <v>132</v>
      </c>
      <c r="BE282" s="174">
        <f>IF(N282="základní",J282,0)</f>
        <v>0</v>
      </c>
      <c r="BF282" s="174">
        <f>IF(N282="snížená",J282,0)</f>
        <v>0</v>
      </c>
      <c r="BG282" s="174">
        <f>IF(N282="zákl. přenesená",J282,0)</f>
        <v>0</v>
      </c>
      <c r="BH282" s="174">
        <f>IF(N282="sníž. přenesená",J282,0)</f>
        <v>0</v>
      </c>
      <c r="BI282" s="174">
        <f>IF(N282="nulová",J282,0)</f>
        <v>0</v>
      </c>
      <c r="BJ282" s="17" t="s">
        <v>8</v>
      </c>
      <c r="BK282" s="174">
        <f>ROUND(I282*H282,0)</f>
        <v>0</v>
      </c>
      <c r="BL282" s="17" t="s">
        <v>91</v>
      </c>
      <c r="BM282" s="173" t="s">
        <v>731</v>
      </c>
    </row>
    <row r="283" spans="1:65" s="13" customFormat="1">
      <c r="B283" s="175"/>
      <c r="D283" s="176" t="s">
        <v>141</v>
      </c>
      <c r="E283" s="177" t="s">
        <v>1</v>
      </c>
      <c r="F283" s="178" t="s">
        <v>511</v>
      </c>
      <c r="H283" s="179">
        <v>895.92399999999998</v>
      </c>
      <c r="I283" s="180"/>
      <c r="L283" s="175"/>
      <c r="M283" s="181"/>
      <c r="N283" s="182"/>
      <c r="O283" s="182"/>
      <c r="P283" s="182"/>
      <c r="Q283" s="182"/>
      <c r="R283" s="182"/>
      <c r="S283" s="182"/>
      <c r="T283" s="183"/>
      <c r="AT283" s="177" t="s">
        <v>141</v>
      </c>
      <c r="AU283" s="177" t="s">
        <v>85</v>
      </c>
      <c r="AV283" s="13" t="s">
        <v>85</v>
      </c>
      <c r="AW283" s="13" t="s">
        <v>33</v>
      </c>
      <c r="AX283" s="13" t="s">
        <v>8</v>
      </c>
      <c r="AY283" s="177" t="s">
        <v>132</v>
      </c>
    </row>
    <row r="284" spans="1:65" s="2" customFormat="1" ht="24" customHeight="1">
      <c r="A284" s="32"/>
      <c r="B284" s="161"/>
      <c r="C284" s="162" t="s">
        <v>286</v>
      </c>
      <c r="D284" s="162" t="s">
        <v>135</v>
      </c>
      <c r="E284" s="163" t="s">
        <v>732</v>
      </c>
      <c r="F284" s="164" t="s">
        <v>733</v>
      </c>
      <c r="G284" s="165" t="s">
        <v>153</v>
      </c>
      <c r="H284" s="166">
        <v>218.42599999999999</v>
      </c>
      <c r="I284" s="167"/>
      <c r="J284" s="168">
        <f>ROUND(I284*H284,0)</f>
        <v>0</v>
      </c>
      <c r="K284" s="164" t="s">
        <v>139</v>
      </c>
      <c r="L284" s="33"/>
      <c r="M284" s="169" t="s">
        <v>1</v>
      </c>
      <c r="N284" s="170" t="s">
        <v>42</v>
      </c>
      <c r="O284" s="58"/>
      <c r="P284" s="171">
        <f>O284*H284</f>
        <v>0</v>
      </c>
      <c r="Q284" s="171">
        <v>3.798E-2</v>
      </c>
      <c r="R284" s="171">
        <f>Q284*H284</f>
        <v>8.2958194799999987</v>
      </c>
      <c r="S284" s="171">
        <v>0</v>
      </c>
      <c r="T284" s="172">
        <f>S284*H284</f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73" t="s">
        <v>91</v>
      </c>
      <c r="AT284" s="173" t="s">
        <v>135</v>
      </c>
      <c r="AU284" s="173" t="s">
        <v>85</v>
      </c>
      <c r="AY284" s="17" t="s">
        <v>132</v>
      </c>
      <c r="BE284" s="174">
        <f>IF(N284="základní",J284,0)</f>
        <v>0</v>
      </c>
      <c r="BF284" s="174">
        <f>IF(N284="snížená",J284,0)</f>
        <v>0</v>
      </c>
      <c r="BG284" s="174">
        <f>IF(N284="zákl. přenesená",J284,0)</f>
        <v>0</v>
      </c>
      <c r="BH284" s="174">
        <f>IF(N284="sníž. přenesená",J284,0)</f>
        <v>0</v>
      </c>
      <c r="BI284" s="174">
        <f>IF(N284="nulová",J284,0)</f>
        <v>0</v>
      </c>
      <c r="BJ284" s="17" t="s">
        <v>8</v>
      </c>
      <c r="BK284" s="174">
        <f>ROUND(I284*H284,0)</f>
        <v>0</v>
      </c>
      <c r="BL284" s="17" t="s">
        <v>91</v>
      </c>
      <c r="BM284" s="173" t="s">
        <v>734</v>
      </c>
    </row>
    <row r="285" spans="1:65" s="13" customFormat="1">
      <c r="B285" s="175"/>
      <c r="D285" s="176" t="s">
        <v>141</v>
      </c>
      <c r="E285" s="177" t="s">
        <v>1</v>
      </c>
      <c r="F285" s="178" t="s">
        <v>514</v>
      </c>
      <c r="H285" s="179">
        <v>218.42599999999999</v>
      </c>
      <c r="I285" s="180"/>
      <c r="L285" s="175"/>
      <c r="M285" s="181"/>
      <c r="N285" s="182"/>
      <c r="O285" s="182"/>
      <c r="P285" s="182"/>
      <c r="Q285" s="182"/>
      <c r="R285" s="182"/>
      <c r="S285" s="182"/>
      <c r="T285" s="183"/>
      <c r="AT285" s="177" t="s">
        <v>141</v>
      </c>
      <c r="AU285" s="177" t="s">
        <v>85</v>
      </c>
      <c r="AV285" s="13" t="s">
        <v>85</v>
      </c>
      <c r="AW285" s="13" t="s">
        <v>33</v>
      </c>
      <c r="AX285" s="13" t="s">
        <v>8</v>
      </c>
      <c r="AY285" s="177" t="s">
        <v>132</v>
      </c>
    </row>
    <row r="286" spans="1:65" s="2" customFormat="1" ht="24" customHeight="1">
      <c r="A286" s="32"/>
      <c r="B286" s="161"/>
      <c r="C286" s="162" t="s">
        <v>292</v>
      </c>
      <c r="D286" s="162" t="s">
        <v>135</v>
      </c>
      <c r="E286" s="163" t="s">
        <v>735</v>
      </c>
      <c r="F286" s="164" t="s">
        <v>736</v>
      </c>
      <c r="G286" s="165" t="s">
        <v>153</v>
      </c>
      <c r="H286" s="166">
        <v>29.045999999999999</v>
      </c>
      <c r="I286" s="167"/>
      <c r="J286" s="168">
        <f>ROUND(I286*H286,0)</f>
        <v>0</v>
      </c>
      <c r="K286" s="164" t="s">
        <v>139</v>
      </c>
      <c r="L286" s="33"/>
      <c r="M286" s="169" t="s">
        <v>1</v>
      </c>
      <c r="N286" s="170" t="s">
        <v>42</v>
      </c>
      <c r="O286" s="58"/>
      <c r="P286" s="171">
        <f>O286*H286</f>
        <v>0</v>
      </c>
      <c r="Q286" s="171">
        <v>6.28E-3</v>
      </c>
      <c r="R286" s="171">
        <f>Q286*H286</f>
        <v>0.18240888</v>
      </c>
      <c r="S286" s="171">
        <v>0</v>
      </c>
      <c r="T286" s="172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73" t="s">
        <v>91</v>
      </c>
      <c r="AT286" s="173" t="s">
        <v>135</v>
      </c>
      <c r="AU286" s="173" t="s">
        <v>85</v>
      </c>
      <c r="AY286" s="17" t="s">
        <v>132</v>
      </c>
      <c r="BE286" s="174">
        <f>IF(N286="základní",J286,0)</f>
        <v>0</v>
      </c>
      <c r="BF286" s="174">
        <f>IF(N286="snížená",J286,0)</f>
        <v>0</v>
      </c>
      <c r="BG286" s="174">
        <f>IF(N286="zákl. přenesená",J286,0)</f>
        <v>0</v>
      </c>
      <c r="BH286" s="174">
        <f>IF(N286="sníž. přenesená",J286,0)</f>
        <v>0</v>
      </c>
      <c r="BI286" s="174">
        <f>IF(N286="nulová",J286,0)</f>
        <v>0</v>
      </c>
      <c r="BJ286" s="17" t="s">
        <v>8</v>
      </c>
      <c r="BK286" s="174">
        <f>ROUND(I286*H286,0)</f>
        <v>0</v>
      </c>
      <c r="BL286" s="17" t="s">
        <v>91</v>
      </c>
      <c r="BM286" s="173" t="s">
        <v>737</v>
      </c>
    </row>
    <row r="287" spans="1:65" s="13" customFormat="1">
      <c r="B287" s="175"/>
      <c r="D287" s="176" t="s">
        <v>141</v>
      </c>
      <c r="E287" s="177" t="s">
        <v>1</v>
      </c>
      <c r="F287" s="178" t="s">
        <v>542</v>
      </c>
      <c r="H287" s="179">
        <v>0.87</v>
      </c>
      <c r="I287" s="180"/>
      <c r="L287" s="175"/>
      <c r="M287" s="181"/>
      <c r="N287" s="182"/>
      <c r="O287" s="182"/>
      <c r="P287" s="182"/>
      <c r="Q287" s="182"/>
      <c r="R287" s="182"/>
      <c r="S287" s="182"/>
      <c r="T287" s="183"/>
      <c r="AT287" s="177" t="s">
        <v>141</v>
      </c>
      <c r="AU287" s="177" t="s">
        <v>85</v>
      </c>
      <c r="AV287" s="13" t="s">
        <v>85</v>
      </c>
      <c r="AW287" s="13" t="s">
        <v>33</v>
      </c>
      <c r="AX287" s="13" t="s">
        <v>77</v>
      </c>
      <c r="AY287" s="177" t="s">
        <v>132</v>
      </c>
    </row>
    <row r="288" spans="1:65" s="13" customFormat="1">
      <c r="B288" s="175"/>
      <c r="D288" s="176" t="s">
        <v>141</v>
      </c>
      <c r="E288" s="177" t="s">
        <v>1</v>
      </c>
      <c r="F288" s="178" t="s">
        <v>520</v>
      </c>
      <c r="H288" s="179">
        <v>28.175999999999998</v>
      </c>
      <c r="I288" s="180"/>
      <c r="L288" s="175"/>
      <c r="M288" s="181"/>
      <c r="N288" s="182"/>
      <c r="O288" s="182"/>
      <c r="P288" s="182"/>
      <c r="Q288" s="182"/>
      <c r="R288" s="182"/>
      <c r="S288" s="182"/>
      <c r="T288" s="183"/>
      <c r="AT288" s="177" t="s">
        <v>141</v>
      </c>
      <c r="AU288" s="177" t="s">
        <v>85</v>
      </c>
      <c r="AV288" s="13" t="s">
        <v>85</v>
      </c>
      <c r="AW288" s="13" t="s">
        <v>33</v>
      </c>
      <c r="AX288" s="13" t="s">
        <v>77</v>
      </c>
      <c r="AY288" s="177" t="s">
        <v>132</v>
      </c>
    </row>
    <row r="289" spans="1:65" s="14" customFormat="1">
      <c r="B289" s="184"/>
      <c r="D289" s="176" t="s">
        <v>141</v>
      </c>
      <c r="E289" s="185" t="s">
        <v>1</v>
      </c>
      <c r="F289" s="186" t="s">
        <v>148</v>
      </c>
      <c r="H289" s="187">
        <v>29.045999999999999</v>
      </c>
      <c r="I289" s="188"/>
      <c r="L289" s="184"/>
      <c r="M289" s="189"/>
      <c r="N289" s="190"/>
      <c r="O289" s="190"/>
      <c r="P289" s="190"/>
      <c r="Q289" s="190"/>
      <c r="R289" s="190"/>
      <c r="S289" s="190"/>
      <c r="T289" s="191"/>
      <c r="AT289" s="185" t="s">
        <v>141</v>
      </c>
      <c r="AU289" s="185" t="s">
        <v>85</v>
      </c>
      <c r="AV289" s="14" t="s">
        <v>88</v>
      </c>
      <c r="AW289" s="14" t="s">
        <v>33</v>
      </c>
      <c r="AX289" s="14" t="s">
        <v>8</v>
      </c>
      <c r="AY289" s="185" t="s">
        <v>132</v>
      </c>
    </row>
    <row r="290" spans="1:65" s="2" customFormat="1" ht="24" customHeight="1">
      <c r="A290" s="32"/>
      <c r="B290" s="161"/>
      <c r="C290" s="162" t="s">
        <v>297</v>
      </c>
      <c r="D290" s="162" t="s">
        <v>135</v>
      </c>
      <c r="E290" s="163" t="s">
        <v>738</v>
      </c>
      <c r="F290" s="164" t="s">
        <v>739</v>
      </c>
      <c r="G290" s="165" t="s">
        <v>153</v>
      </c>
      <c r="H290" s="166">
        <v>1175.9349999999999</v>
      </c>
      <c r="I290" s="167"/>
      <c r="J290" s="168">
        <f>ROUND(I290*H290,0)</f>
        <v>0</v>
      </c>
      <c r="K290" s="164" t="s">
        <v>139</v>
      </c>
      <c r="L290" s="33"/>
      <c r="M290" s="169" t="s">
        <v>1</v>
      </c>
      <c r="N290" s="170" t="s">
        <v>42</v>
      </c>
      <c r="O290" s="58"/>
      <c r="P290" s="171">
        <f>O290*H290</f>
        <v>0</v>
      </c>
      <c r="Q290" s="171">
        <v>2.6800000000000001E-3</v>
      </c>
      <c r="R290" s="171">
        <f>Q290*H290</f>
        <v>3.1515057999999998</v>
      </c>
      <c r="S290" s="171">
        <v>0</v>
      </c>
      <c r="T290" s="172">
        <f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73" t="s">
        <v>91</v>
      </c>
      <c r="AT290" s="173" t="s">
        <v>135</v>
      </c>
      <c r="AU290" s="173" t="s">
        <v>85</v>
      </c>
      <c r="AY290" s="17" t="s">
        <v>132</v>
      </c>
      <c r="BE290" s="174">
        <f>IF(N290="základní",J290,0)</f>
        <v>0</v>
      </c>
      <c r="BF290" s="174">
        <f>IF(N290="snížená",J290,0)</f>
        <v>0</v>
      </c>
      <c r="BG290" s="174">
        <f>IF(N290="zákl. přenesená",J290,0)</f>
        <v>0</v>
      </c>
      <c r="BH290" s="174">
        <f>IF(N290="sníž. přenesená",J290,0)</f>
        <v>0</v>
      </c>
      <c r="BI290" s="174">
        <f>IF(N290="nulová",J290,0)</f>
        <v>0</v>
      </c>
      <c r="BJ290" s="17" t="s">
        <v>8</v>
      </c>
      <c r="BK290" s="174">
        <f>ROUND(I290*H290,0)</f>
        <v>0</v>
      </c>
      <c r="BL290" s="17" t="s">
        <v>91</v>
      </c>
      <c r="BM290" s="173" t="s">
        <v>740</v>
      </c>
    </row>
    <row r="291" spans="1:65" s="13" customFormat="1">
      <c r="B291" s="175"/>
      <c r="D291" s="176" t="s">
        <v>141</v>
      </c>
      <c r="E291" s="177" t="s">
        <v>1</v>
      </c>
      <c r="F291" s="178" t="s">
        <v>545</v>
      </c>
      <c r="H291" s="179">
        <v>11.31</v>
      </c>
      <c r="I291" s="180"/>
      <c r="L291" s="175"/>
      <c r="M291" s="181"/>
      <c r="N291" s="182"/>
      <c r="O291" s="182"/>
      <c r="P291" s="182"/>
      <c r="Q291" s="182"/>
      <c r="R291" s="182"/>
      <c r="S291" s="182"/>
      <c r="T291" s="183"/>
      <c r="AT291" s="177" t="s">
        <v>141</v>
      </c>
      <c r="AU291" s="177" t="s">
        <v>85</v>
      </c>
      <c r="AV291" s="13" t="s">
        <v>85</v>
      </c>
      <c r="AW291" s="13" t="s">
        <v>33</v>
      </c>
      <c r="AX291" s="13" t="s">
        <v>77</v>
      </c>
      <c r="AY291" s="177" t="s">
        <v>132</v>
      </c>
    </row>
    <row r="292" spans="1:65" s="13" customFormat="1">
      <c r="B292" s="175"/>
      <c r="D292" s="176" t="s">
        <v>141</v>
      </c>
      <c r="E292" s="177" t="s">
        <v>1</v>
      </c>
      <c r="F292" s="178" t="s">
        <v>523</v>
      </c>
      <c r="H292" s="179">
        <v>895.16700000000003</v>
      </c>
      <c r="I292" s="180"/>
      <c r="L292" s="175"/>
      <c r="M292" s="181"/>
      <c r="N292" s="182"/>
      <c r="O292" s="182"/>
      <c r="P292" s="182"/>
      <c r="Q292" s="182"/>
      <c r="R292" s="182"/>
      <c r="S292" s="182"/>
      <c r="T292" s="183"/>
      <c r="AT292" s="177" t="s">
        <v>141</v>
      </c>
      <c r="AU292" s="177" t="s">
        <v>85</v>
      </c>
      <c r="AV292" s="13" t="s">
        <v>85</v>
      </c>
      <c r="AW292" s="13" t="s">
        <v>33</v>
      </c>
      <c r="AX292" s="13" t="s">
        <v>77</v>
      </c>
      <c r="AY292" s="177" t="s">
        <v>132</v>
      </c>
    </row>
    <row r="293" spans="1:65" s="13" customFormat="1">
      <c r="B293" s="175"/>
      <c r="D293" s="176" t="s">
        <v>141</v>
      </c>
      <c r="E293" s="177" t="s">
        <v>1</v>
      </c>
      <c r="F293" s="178" t="s">
        <v>527</v>
      </c>
      <c r="H293" s="179">
        <v>64.122</v>
      </c>
      <c r="I293" s="180"/>
      <c r="L293" s="175"/>
      <c r="M293" s="181"/>
      <c r="N293" s="182"/>
      <c r="O293" s="182"/>
      <c r="P293" s="182"/>
      <c r="Q293" s="182"/>
      <c r="R293" s="182"/>
      <c r="S293" s="182"/>
      <c r="T293" s="183"/>
      <c r="AT293" s="177" t="s">
        <v>141</v>
      </c>
      <c r="AU293" s="177" t="s">
        <v>85</v>
      </c>
      <c r="AV293" s="13" t="s">
        <v>85</v>
      </c>
      <c r="AW293" s="13" t="s">
        <v>33</v>
      </c>
      <c r="AX293" s="13" t="s">
        <v>77</v>
      </c>
      <c r="AY293" s="177" t="s">
        <v>132</v>
      </c>
    </row>
    <row r="294" spans="1:65" s="13" customFormat="1">
      <c r="B294" s="175"/>
      <c r="D294" s="176" t="s">
        <v>141</v>
      </c>
      <c r="E294" s="177" t="s">
        <v>1</v>
      </c>
      <c r="F294" s="178" t="s">
        <v>530</v>
      </c>
      <c r="H294" s="179">
        <v>132.28</v>
      </c>
      <c r="I294" s="180"/>
      <c r="L294" s="175"/>
      <c r="M294" s="181"/>
      <c r="N294" s="182"/>
      <c r="O294" s="182"/>
      <c r="P294" s="182"/>
      <c r="Q294" s="182"/>
      <c r="R294" s="182"/>
      <c r="S294" s="182"/>
      <c r="T294" s="183"/>
      <c r="AT294" s="177" t="s">
        <v>141</v>
      </c>
      <c r="AU294" s="177" t="s">
        <v>85</v>
      </c>
      <c r="AV294" s="13" t="s">
        <v>85</v>
      </c>
      <c r="AW294" s="13" t="s">
        <v>33</v>
      </c>
      <c r="AX294" s="13" t="s">
        <v>77</v>
      </c>
      <c r="AY294" s="177" t="s">
        <v>132</v>
      </c>
    </row>
    <row r="295" spans="1:65" s="13" customFormat="1">
      <c r="B295" s="175"/>
      <c r="D295" s="176" t="s">
        <v>141</v>
      </c>
      <c r="E295" s="177" t="s">
        <v>1</v>
      </c>
      <c r="F295" s="178" t="s">
        <v>741</v>
      </c>
      <c r="H295" s="179">
        <v>73.055999999999997</v>
      </c>
      <c r="I295" s="180"/>
      <c r="L295" s="175"/>
      <c r="M295" s="181"/>
      <c r="N295" s="182"/>
      <c r="O295" s="182"/>
      <c r="P295" s="182"/>
      <c r="Q295" s="182"/>
      <c r="R295" s="182"/>
      <c r="S295" s="182"/>
      <c r="T295" s="183"/>
      <c r="AT295" s="177" t="s">
        <v>141</v>
      </c>
      <c r="AU295" s="177" t="s">
        <v>85</v>
      </c>
      <c r="AV295" s="13" t="s">
        <v>85</v>
      </c>
      <c r="AW295" s="13" t="s">
        <v>33</v>
      </c>
      <c r="AX295" s="13" t="s">
        <v>77</v>
      </c>
      <c r="AY295" s="177" t="s">
        <v>132</v>
      </c>
    </row>
    <row r="296" spans="1:65" s="14" customFormat="1">
      <c r="B296" s="184"/>
      <c r="D296" s="176" t="s">
        <v>141</v>
      </c>
      <c r="E296" s="185" t="s">
        <v>1</v>
      </c>
      <c r="F296" s="186" t="s">
        <v>148</v>
      </c>
      <c r="H296" s="187">
        <v>1175.9349999999999</v>
      </c>
      <c r="I296" s="188"/>
      <c r="L296" s="184"/>
      <c r="M296" s="189"/>
      <c r="N296" s="190"/>
      <c r="O296" s="190"/>
      <c r="P296" s="190"/>
      <c r="Q296" s="190"/>
      <c r="R296" s="190"/>
      <c r="S296" s="190"/>
      <c r="T296" s="191"/>
      <c r="AT296" s="185" t="s">
        <v>141</v>
      </c>
      <c r="AU296" s="185" t="s">
        <v>85</v>
      </c>
      <c r="AV296" s="14" t="s">
        <v>88</v>
      </c>
      <c r="AW296" s="14" t="s">
        <v>33</v>
      </c>
      <c r="AX296" s="14" t="s">
        <v>8</v>
      </c>
      <c r="AY296" s="185" t="s">
        <v>132</v>
      </c>
    </row>
    <row r="297" spans="1:65" s="2" customFormat="1" ht="24" customHeight="1">
      <c r="A297" s="32"/>
      <c r="B297" s="161"/>
      <c r="C297" s="162" t="s">
        <v>229</v>
      </c>
      <c r="D297" s="162" t="s">
        <v>135</v>
      </c>
      <c r="E297" s="163" t="s">
        <v>742</v>
      </c>
      <c r="F297" s="164" t="s">
        <v>743</v>
      </c>
      <c r="G297" s="165" t="s">
        <v>570</v>
      </c>
      <c r="H297" s="166">
        <v>0.4</v>
      </c>
      <c r="I297" s="167"/>
      <c r="J297" s="168">
        <f>ROUND(I297*H297,0)</f>
        <v>0</v>
      </c>
      <c r="K297" s="164" t="s">
        <v>139</v>
      </c>
      <c r="L297" s="33"/>
      <c r="M297" s="169" t="s">
        <v>1</v>
      </c>
      <c r="N297" s="170" t="s">
        <v>42</v>
      </c>
      <c r="O297" s="58"/>
      <c r="P297" s="171">
        <f>O297*H297</f>
        <v>0</v>
      </c>
      <c r="Q297" s="171">
        <v>2.45329</v>
      </c>
      <c r="R297" s="171">
        <f>Q297*H297</f>
        <v>0.98131600000000008</v>
      </c>
      <c r="S297" s="171">
        <v>0</v>
      </c>
      <c r="T297" s="172">
        <f>S297*H297</f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73" t="s">
        <v>91</v>
      </c>
      <c r="AT297" s="173" t="s">
        <v>135</v>
      </c>
      <c r="AU297" s="173" t="s">
        <v>85</v>
      </c>
      <c r="AY297" s="17" t="s">
        <v>132</v>
      </c>
      <c r="BE297" s="174">
        <f>IF(N297="základní",J297,0)</f>
        <v>0</v>
      </c>
      <c r="BF297" s="174">
        <f>IF(N297="snížená",J297,0)</f>
        <v>0</v>
      </c>
      <c r="BG297" s="174">
        <f>IF(N297="zákl. přenesená",J297,0)</f>
        <v>0</v>
      </c>
      <c r="BH297" s="174">
        <f>IF(N297="sníž. přenesená",J297,0)</f>
        <v>0</v>
      </c>
      <c r="BI297" s="174">
        <f>IF(N297="nulová",J297,0)</f>
        <v>0</v>
      </c>
      <c r="BJ297" s="17" t="s">
        <v>8</v>
      </c>
      <c r="BK297" s="174">
        <f>ROUND(I297*H297,0)</f>
        <v>0</v>
      </c>
      <c r="BL297" s="17" t="s">
        <v>91</v>
      </c>
      <c r="BM297" s="173" t="s">
        <v>744</v>
      </c>
    </row>
    <row r="298" spans="1:65" s="13" customFormat="1">
      <c r="B298" s="175"/>
      <c r="D298" s="176" t="s">
        <v>141</v>
      </c>
      <c r="E298" s="177" t="s">
        <v>1</v>
      </c>
      <c r="F298" s="178" t="s">
        <v>745</v>
      </c>
      <c r="H298" s="179">
        <v>0.4</v>
      </c>
      <c r="I298" s="180"/>
      <c r="L298" s="175"/>
      <c r="M298" s="181"/>
      <c r="N298" s="182"/>
      <c r="O298" s="182"/>
      <c r="P298" s="182"/>
      <c r="Q298" s="182"/>
      <c r="R298" s="182"/>
      <c r="S298" s="182"/>
      <c r="T298" s="183"/>
      <c r="AT298" s="177" t="s">
        <v>141</v>
      </c>
      <c r="AU298" s="177" t="s">
        <v>85</v>
      </c>
      <c r="AV298" s="13" t="s">
        <v>85</v>
      </c>
      <c r="AW298" s="13" t="s">
        <v>33</v>
      </c>
      <c r="AX298" s="13" t="s">
        <v>8</v>
      </c>
      <c r="AY298" s="177" t="s">
        <v>132</v>
      </c>
    </row>
    <row r="299" spans="1:65" s="2" customFormat="1" ht="24" customHeight="1">
      <c r="A299" s="32"/>
      <c r="B299" s="161"/>
      <c r="C299" s="162" t="s">
        <v>306</v>
      </c>
      <c r="D299" s="162" t="s">
        <v>135</v>
      </c>
      <c r="E299" s="163" t="s">
        <v>746</v>
      </c>
      <c r="F299" s="164" t="s">
        <v>747</v>
      </c>
      <c r="G299" s="165" t="s">
        <v>570</v>
      </c>
      <c r="H299" s="166">
        <v>0.4</v>
      </c>
      <c r="I299" s="167"/>
      <c r="J299" s="168">
        <f>ROUND(I299*H299,0)</f>
        <v>0</v>
      </c>
      <c r="K299" s="164" t="s">
        <v>139</v>
      </c>
      <c r="L299" s="33"/>
      <c r="M299" s="169" t="s">
        <v>1</v>
      </c>
      <c r="N299" s="170" t="s">
        <v>42</v>
      </c>
      <c r="O299" s="58"/>
      <c r="P299" s="171">
        <f>O299*H299</f>
        <v>0</v>
      </c>
      <c r="Q299" s="171">
        <v>0</v>
      </c>
      <c r="R299" s="171">
        <f>Q299*H299</f>
        <v>0</v>
      </c>
      <c r="S299" s="171">
        <v>0</v>
      </c>
      <c r="T299" s="172">
        <f>S299*H299</f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73" t="s">
        <v>91</v>
      </c>
      <c r="AT299" s="173" t="s">
        <v>135</v>
      </c>
      <c r="AU299" s="173" t="s">
        <v>85</v>
      </c>
      <c r="AY299" s="17" t="s">
        <v>132</v>
      </c>
      <c r="BE299" s="174">
        <f>IF(N299="základní",J299,0)</f>
        <v>0</v>
      </c>
      <c r="BF299" s="174">
        <f>IF(N299="snížená",J299,0)</f>
        <v>0</v>
      </c>
      <c r="BG299" s="174">
        <f>IF(N299="zákl. přenesená",J299,0)</f>
        <v>0</v>
      </c>
      <c r="BH299" s="174">
        <f>IF(N299="sníž. přenesená",J299,0)</f>
        <v>0</v>
      </c>
      <c r="BI299" s="174">
        <f>IF(N299="nulová",J299,0)</f>
        <v>0</v>
      </c>
      <c r="BJ299" s="17" t="s">
        <v>8</v>
      </c>
      <c r="BK299" s="174">
        <f>ROUND(I299*H299,0)</f>
        <v>0</v>
      </c>
      <c r="BL299" s="17" t="s">
        <v>91</v>
      </c>
      <c r="BM299" s="173" t="s">
        <v>748</v>
      </c>
    </row>
    <row r="300" spans="1:65" s="13" customFormat="1">
      <c r="B300" s="175"/>
      <c r="D300" s="176" t="s">
        <v>141</v>
      </c>
      <c r="E300" s="177" t="s">
        <v>1</v>
      </c>
      <c r="F300" s="178" t="s">
        <v>745</v>
      </c>
      <c r="H300" s="179">
        <v>0.4</v>
      </c>
      <c r="I300" s="180"/>
      <c r="L300" s="175"/>
      <c r="M300" s="181"/>
      <c r="N300" s="182"/>
      <c r="O300" s="182"/>
      <c r="P300" s="182"/>
      <c r="Q300" s="182"/>
      <c r="R300" s="182"/>
      <c r="S300" s="182"/>
      <c r="T300" s="183"/>
      <c r="AT300" s="177" t="s">
        <v>141</v>
      </c>
      <c r="AU300" s="177" t="s">
        <v>85</v>
      </c>
      <c r="AV300" s="13" t="s">
        <v>85</v>
      </c>
      <c r="AW300" s="13" t="s">
        <v>33</v>
      </c>
      <c r="AX300" s="13" t="s">
        <v>8</v>
      </c>
      <c r="AY300" s="177" t="s">
        <v>132</v>
      </c>
    </row>
    <row r="301" spans="1:65" s="2" customFormat="1" ht="24" customHeight="1">
      <c r="A301" s="32"/>
      <c r="B301" s="161"/>
      <c r="C301" s="162" t="s">
        <v>463</v>
      </c>
      <c r="D301" s="162" t="s">
        <v>135</v>
      </c>
      <c r="E301" s="163" t="s">
        <v>749</v>
      </c>
      <c r="F301" s="164" t="s">
        <v>750</v>
      </c>
      <c r="G301" s="165" t="s">
        <v>570</v>
      </c>
      <c r="H301" s="166">
        <v>0.4</v>
      </c>
      <c r="I301" s="167"/>
      <c r="J301" s="168">
        <f>ROUND(I301*H301,0)</f>
        <v>0</v>
      </c>
      <c r="K301" s="164" t="s">
        <v>139</v>
      </c>
      <c r="L301" s="33"/>
      <c r="M301" s="169" t="s">
        <v>1</v>
      </c>
      <c r="N301" s="170" t="s">
        <v>42</v>
      </c>
      <c r="O301" s="58"/>
      <c r="P301" s="171">
        <f>O301*H301</f>
        <v>0</v>
      </c>
      <c r="Q301" s="171">
        <v>0</v>
      </c>
      <c r="R301" s="171">
        <f>Q301*H301</f>
        <v>0</v>
      </c>
      <c r="S301" s="171">
        <v>0</v>
      </c>
      <c r="T301" s="172">
        <f>S301*H301</f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73" t="s">
        <v>91</v>
      </c>
      <c r="AT301" s="173" t="s">
        <v>135</v>
      </c>
      <c r="AU301" s="173" t="s">
        <v>85</v>
      </c>
      <c r="AY301" s="17" t="s">
        <v>132</v>
      </c>
      <c r="BE301" s="174">
        <f>IF(N301="základní",J301,0)</f>
        <v>0</v>
      </c>
      <c r="BF301" s="174">
        <f>IF(N301="snížená",J301,0)</f>
        <v>0</v>
      </c>
      <c r="BG301" s="174">
        <f>IF(N301="zákl. přenesená",J301,0)</f>
        <v>0</v>
      </c>
      <c r="BH301" s="174">
        <f>IF(N301="sníž. přenesená",J301,0)</f>
        <v>0</v>
      </c>
      <c r="BI301" s="174">
        <f>IF(N301="nulová",J301,0)</f>
        <v>0</v>
      </c>
      <c r="BJ301" s="17" t="s">
        <v>8</v>
      </c>
      <c r="BK301" s="174">
        <f>ROUND(I301*H301,0)</f>
        <v>0</v>
      </c>
      <c r="BL301" s="17" t="s">
        <v>91</v>
      </c>
      <c r="BM301" s="173" t="s">
        <v>751</v>
      </c>
    </row>
    <row r="302" spans="1:65" s="13" customFormat="1">
      <c r="B302" s="175"/>
      <c r="D302" s="176" t="s">
        <v>141</v>
      </c>
      <c r="E302" s="177" t="s">
        <v>1</v>
      </c>
      <c r="F302" s="178" t="s">
        <v>745</v>
      </c>
      <c r="H302" s="179">
        <v>0.4</v>
      </c>
      <c r="I302" s="180"/>
      <c r="L302" s="175"/>
      <c r="M302" s="181"/>
      <c r="N302" s="182"/>
      <c r="O302" s="182"/>
      <c r="P302" s="182"/>
      <c r="Q302" s="182"/>
      <c r="R302" s="182"/>
      <c r="S302" s="182"/>
      <c r="T302" s="183"/>
      <c r="AT302" s="177" t="s">
        <v>141</v>
      </c>
      <c r="AU302" s="177" t="s">
        <v>85</v>
      </c>
      <c r="AV302" s="13" t="s">
        <v>85</v>
      </c>
      <c r="AW302" s="13" t="s">
        <v>33</v>
      </c>
      <c r="AX302" s="13" t="s">
        <v>8</v>
      </c>
      <c r="AY302" s="177" t="s">
        <v>132</v>
      </c>
    </row>
    <row r="303" spans="1:65" s="2" customFormat="1" ht="16.5" customHeight="1">
      <c r="A303" s="32"/>
      <c r="B303" s="161"/>
      <c r="C303" s="162" t="s">
        <v>469</v>
      </c>
      <c r="D303" s="162" t="s">
        <v>135</v>
      </c>
      <c r="E303" s="163" t="s">
        <v>752</v>
      </c>
      <c r="F303" s="164" t="s">
        <v>753</v>
      </c>
      <c r="G303" s="165" t="s">
        <v>570</v>
      </c>
      <c r="H303" s="166">
        <v>0.4</v>
      </c>
      <c r="I303" s="167"/>
      <c r="J303" s="168">
        <f>ROUND(I303*H303,0)</f>
        <v>0</v>
      </c>
      <c r="K303" s="164" t="s">
        <v>139</v>
      </c>
      <c r="L303" s="33"/>
      <c r="M303" s="169" t="s">
        <v>1</v>
      </c>
      <c r="N303" s="170" t="s">
        <v>42</v>
      </c>
      <c r="O303" s="58"/>
      <c r="P303" s="171">
        <f>O303*H303</f>
        <v>0</v>
      </c>
      <c r="Q303" s="171">
        <v>0</v>
      </c>
      <c r="R303" s="171">
        <f>Q303*H303</f>
        <v>0</v>
      </c>
      <c r="S303" s="171">
        <v>0</v>
      </c>
      <c r="T303" s="172">
        <f>S303*H303</f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73" t="s">
        <v>91</v>
      </c>
      <c r="AT303" s="173" t="s">
        <v>135</v>
      </c>
      <c r="AU303" s="173" t="s">
        <v>85</v>
      </c>
      <c r="AY303" s="17" t="s">
        <v>132</v>
      </c>
      <c r="BE303" s="174">
        <f>IF(N303="základní",J303,0)</f>
        <v>0</v>
      </c>
      <c r="BF303" s="174">
        <f>IF(N303="snížená",J303,0)</f>
        <v>0</v>
      </c>
      <c r="BG303" s="174">
        <f>IF(N303="zákl. přenesená",J303,0)</f>
        <v>0</v>
      </c>
      <c r="BH303" s="174">
        <f>IF(N303="sníž. přenesená",J303,0)</f>
        <v>0</v>
      </c>
      <c r="BI303" s="174">
        <f>IF(N303="nulová",J303,0)</f>
        <v>0</v>
      </c>
      <c r="BJ303" s="17" t="s">
        <v>8</v>
      </c>
      <c r="BK303" s="174">
        <f>ROUND(I303*H303,0)</f>
        <v>0</v>
      </c>
      <c r="BL303" s="17" t="s">
        <v>91</v>
      </c>
      <c r="BM303" s="173" t="s">
        <v>754</v>
      </c>
    </row>
    <row r="304" spans="1:65" s="13" customFormat="1">
      <c r="B304" s="175"/>
      <c r="D304" s="176" t="s">
        <v>141</v>
      </c>
      <c r="E304" s="177" t="s">
        <v>1</v>
      </c>
      <c r="F304" s="178" t="s">
        <v>745</v>
      </c>
      <c r="H304" s="179">
        <v>0.4</v>
      </c>
      <c r="I304" s="180"/>
      <c r="L304" s="175"/>
      <c r="M304" s="181"/>
      <c r="N304" s="182"/>
      <c r="O304" s="182"/>
      <c r="P304" s="182"/>
      <c r="Q304" s="182"/>
      <c r="R304" s="182"/>
      <c r="S304" s="182"/>
      <c r="T304" s="183"/>
      <c r="AT304" s="177" t="s">
        <v>141</v>
      </c>
      <c r="AU304" s="177" t="s">
        <v>85</v>
      </c>
      <c r="AV304" s="13" t="s">
        <v>85</v>
      </c>
      <c r="AW304" s="13" t="s">
        <v>33</v>
      </c>
      <c r="AX304" s="13" t="s">
        <v>8</v>
      </c>
      <c r="AY304" s="177" t="s">
        <v>132</v>
      </c>
    </row>
    <row r="305" spans="1:65" s="2" customFormat="1" ht="16.5" customHeight="1">
      <c r="A305" s="32"/>
      <c r="B305" s="161"/>
      <c r="C305" s="162" t="s">
        <v>476</v>
      </c>
      <c r="D305" s="162" t="s">
        <v>135</v>
      </c>
      <c r="E305" s="163" t="s">
        <v>755</v>
      </c>
      <c r="F305" s="164" t="s">
        <v>756</v>
      </c>
      <c r="G305" s="165" t="s">
        <v>153</v>
      </c>
      <c r="H305" s="166">
        <v>2.1</v>
      </c>
      <c r="I305" s="167"/>
      <c r="J305" s="168">
        <f>ROUND(I305*H305,0)</f>
        <v>0</v>
      </c>
      <c r="K305" s="164" t="s">
        <v>139</v>
      </c>
      <c r="L305" s="33"/>
      <c r="M305" s="169" t="s">
        <v>1</v>
      </c>
      <c r="N305" s="170" t="s">
        <v>42</v>
      </c>
      <c r="O305" s="58"/>
      <c r="P305" s="171">
        <f>O305*H305</f>
        <v>0</v>
      </c>
      <c r="Q305" s="171">
        <v>1.3524639999999999E-2</v>
      </c>
      <c r="R305" s="171">
        <f>Q305*H305</f>
        <v>2.8401744E-2</v>
      </c>
      <c r="S305" s="171">
        <v>0</v>
      </c>
      <c r="T305" s="172">
        <f>S305*H305</f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73" t="s">
        <v>91</v>
      </c>
      <c r="AT305" s="173" t="s">
        <v>135</v>
      </c>
      <c r="AU305" s="173" t="s">
        <v>85</v>
      </c>
      <c r="AY305" s="17" t="s">
        <v>132</v>
      </c>
      <c r="BE305" s="174">
        <f>IF(N305="základní",J305,0)</f>
        <v>0</v>
      </c>
      <c r="BF305" s="174">
        <f>IF(N305="snížená",J305,0)</f>
        <v>0</v>
      </c>
      <c r="BG305" s="174">
        <f>IF(N305="zákl. přenesená",J305,0)</f>
        <v>0</v>
      </c>
      <c r="BH305" s="174">
        <f>IF(N305="sníž. přenesená",J305,0)</f>
        <v>0</v>
      </c>
      <c r="BI305" s="174">
        <f>IF(N305="nulová",J305,0)</f>
        <v>0</v>
      </c>
      <c r="BJ305" s="17" t="s">
        <v>8</v>
      </c>
      <c r="BK305" s="174">
        <f>ROUND(I305*H305,0)</f>
        <v>0</v>
      </c>
      <c r="BL305" s="17" t="s">
        <v>91</v>
      </c>
      <c r="BM305" s="173" t="s">
        <v>757</v>
      </c>
    </row>
    <row r="306" spans="1:65" s="13" customFormat="1">
      <c r="B306" s="175"/>
      <c r="D306" s="176" t="s">
        <v>141</v>
      </c>
      <c r="E306" s="177" t="s">
        <v>1</v>
      </c>
      <c r="F306" s="178" t="s">
        <v>758</v>
      </c>
      <c r="H306" s="179">
        <v>2.1</v>
      </c>
      <c r="I306" s="180"/>
      <c r="L306" s="175"/>
      <c r="M306" s="181"/>
      <c r="N306" s="182"/>
      <c r="O306" s="182"/>
      <c r="P306" s="182"/>
      <c r="Q306" s="182"/>
      <c r="R306" s="182"/>
      <c r="S306" s="182"/>
      <c r="T306" s="183"/>
      <c r="AT306" s="177" t="s">
        <v>141</v>
      </c>
      <c r="AU306" s="177" t="s">
        <v>85</v>
      </c>
      <c r="AV306" s="13" t="s">
        <v>85</v>
      </c>
      <c r="AW306" s="13" t="s">
        <v>33</v>
      </c>
      <c r="AX306" s="13" t="s">
        <v>8</v>
      </c>
      <c r="AY306" s="177" t="s">
        <v>132</v>
      </c>
    </row>
    <row r="307" spans="1:65" s="2" customFormat="1" ht="16.5" customHeight="1">
      <c r="A307" s="32"/>
      <c r="B307" s="161"/>
      <c r="C307" s="162" t="s">
        <v>480</v>
      </c>
      <c r="D307" s="162" t="s">
        <v>135</v>
      </c>
      <c r="E307" s="163" t="s">
        <v>759</v>
      </c>
      <c r="F307" s="164" t="s">
        <v>760</v>
      </c>
      <c r="G307" s="165" t="s">
        <v>153</v>
      </c>
      <c r="H307" s="166">
        <v>2.1</v>
      </c>
      <c r="I307" s="167"/>
      <c r="J307" s="168">
        <f>ROUND(I307*H307,0)</f>
        <v>0</v>
      </c>
      <c r="K307" s="164" t="s">
        <v>139</v>
      </c>
      <c r="L307" s="33"/>
      <c r="M307" s="169" t="s">
        <v>1</v>
      </c>
      <c r="N307" s="170" t="s">
        <v>42</v>
      </c>
      <c r="O307" s="58"/>
      <c r="P307" s="171">
        <f>O307*H307</f>
        <v>0</v>
      </c>
      <c r="Q307" s="171">
        <v>0</v>
      </c>
      <c r="R307" s="171">
        <f>Q307*H307</f>
        <v>0</v>
      </c>
      <c r="S307" s="171">
        <v>0</v>
      </c>
      <c r="T307" s="172">
        <f>S307*H307</f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73" t="s">
        <v>91</v>
      </c>
      <c r="AT307" s="173" t="s">
        <v>135</v>
      </c>
      <c r="AU307" s="173" t="s">
        <v>85</v>
      </c>
      <c r="AY307" s="17" t="s">
        <v>132</v>
      </c>
      <c r="BE307" s="174">
        <f>IF(N307="základní",J307,0)</f>
        <v>0</v>
      </c>
      <c r="BF307" s="174">
        <f>IF(N307="snížená",J307,0)</f>
        <v>0</v>
      </c>
      <c r="BG307" s="174">
        <f>IF(N307="zákl. přenesená",J307,0)</f>
        <v>0</v>
      </c>
      <c r="BH307" s="174">
        <f>IF(N307="sníž. přenesená",J307,0)</f>
        <v>0</v>
      </c>
      <c r="BI307" s="174">
        <f>IF(N307="nulová",J307,0)</f>
        <v>0</v>
      </c>
      <c r="BJ307" s="17" t="s">
        <v>8</v>
      </c>
      <c r="BK307" s="174">
        <f>ROUND(I307*H307,0)</f>
        <v>0</v>
      </c>
      <c r="BL307" s="17" t="s">
        <v>91</v>
      </c>
      <c r="BM307" s="173" t="s">
        <v>761</v>
      </c>
    </row>
    <row r="308" spans="1:65" s="2" customFormat="1" ht="16.5" customHeight="1">
      <c r="A308" s="32"/>
      <c r="B308" s="161"/>
      <c r="C308" s="162" t="s">
        <v>484</v>
      </c>
      <c r="D308" s="162" t="s">
        <v>135</v>
      </c>
      <c r="E308" s="163" t="s">
        <v>762</v>
      </c>
      <c r="F308" s="164" t="s">
        <v>763</v>
      </c>
      <c r="G308" s="165" t="s">
        <v>196</v>
      </c>
      <c r="H308" s="166">
        <v>1.2E-2</v>
      </c>
      <c r="I308" s="167"/>
      <c r="J308" s="168">
        <f>ROUND(I308*H308,0)</f>
        <v>0</v>
      </c>
      <c r="K308" s="164" t="s">
        <v>139</v>
      </c>
      <c r="L308" s="33"/>
      <c r="M308" s="169" t="s">
        <v>1</v>
      </c>
      <c r="N308" s="170" t="s">
        <v>42</v>
      </c>
      <c r="O308" s="58"/>
      <c r="P308" s="171">
        <f>O308*H308</f>
        <v>0</v>
      </c>
      <c r="Q308" s="171">
        <v>1.0627727796999999</v>
      </c>
      <c r="R308" s="171">
        <f>Q308*H308</f>
        <v>1.2753273356399999E-2</v>
      </c>
      <c r="S308" s="171">
        <v>0</v>
      </c>
      <c r="T308" s="172">
        <f>S308*H308</f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73" t="s">
        <v>91</v>
      </c>
      <c r="AT308" s="173" t="s">
        <v>135</v>
      </c>
      <c r="AU308" s="173" t="s">
        <v>85</v>
      </c>
      <c r="AY308" s="17" t="s">
        <v>132</v>
      </c>
      <c r="BE308" s="174">
        <f>IF(N308="základní",J308,0)</f>
        <v>0</v>
      </c>
      <c r="BF308" s="174">
        <f>IF(N308="snížená",J308,0)</f>
        <v>0</v>
      </c>
      <c r="BG308" s="174">
        <f>IF(N308="zákl. přenesená",J308,0)</f>
        <v>0</v>
      </c>
      <c r="BH308" s="174">
        <f>IF(N308="sníž. přenesená",J308,0)</f>
        <v>0</v>
      </c>
      <c r="BI308" s="174">
        <f>IF(N308="nulová",J308,0)</f>
        <v>0</v>
      </c>
      <c r="BJ308" s="17" t="s">
        <v>8</v>
      </c>
      <c r="BK308" s="174">
        <f>ROUND(I308*H308,0)</f>
        <v>0</v>
      </c>
      <c r="BL308" s="17" t="s">
        <v>91</v>
      </c>
      <c r="BM308" s="173" t="s">
        <v>764</v>
      </c>
    </row>
    <row r="309" spans="1:65" s="13" customFormat="1">
      <c r="B309" s="175"/>
      <c r="D309" s="176" t="s">
        <v>141</v>
      </c>
      <c r="E309" s="177" t="s">
        <v>1</v>
      </c>
      <c r="F309" s="178" t="s">
        <v>765</v>
      </c>
      <c r="H309" s="179">
        <v>1.2E-2</v>
      </c>
      <c r="I309" s="180"/>
      <c r="L309" s="175"/>
      <c r="M309" s="181"/>
      <c r="N309" s="182"/>
      <c r="O309" s="182"/>
      <c r="P309" s="182"/>
      <c r="Q309" s="182"/>
      <c r="R309" s="182"/>
      <c r="S309" s="182"/>
      <c r="T309" s="183"/>
      <c r="AT309" s="177" t="s">
        <v>141</v>
      </c>
      <c r="AU309" s="177" t="s">
        <v>85</v>
      </c>
      <c r="AV309" s="13" t="s">
        <v>85</v>
      </c>
      <c r="AW309" s="13" t="s">
        <v>33</v>
      </c>
      <c r="AX309" s="13" t="s">
        <v>8</v>
      </c>
      <c r="AY309" s="177" t="s">
        <v>132</v>
      </c>
    </row>
    <row r="310" spans="1:65" s="2" customFormat="1" ht="24" customHeight="1">
      <c r="A310" s="32"/>
      <c r="B310" s="161"/>
      <c r="C310" s="162" t="s">
        <v>488</v>
      </c>
      <c r="D310" s="162" t="s">
        <v>135</v>
      </c>
      <c r="E310" s="163" t="s">
        <v>766</v>
      </c>
      <c r="F310" s="164" t="s">
        <v>767</v>
      </c>
      <c r="G310" s="165" t="s">
        <v>153</v>
      </c>
      <c r="H310" s="166">
        <v>71.89</v>
      </c>
      <c r="I310" s="167"/>
      <c r="J310" s="168">
        <f>ROUND(I310*H310,0)</f>
        <v>0</v>
      </c>
      <c r="K310" s="164" t="s">
        <v>139</v>
      </c>
      <c r="L310" s="33"/>
      <c r="M310" s="169" t="s">
        <v>1</v>
      </c>
      <c r="N310" s="170" t="s">
        <v>42</v>
      </c>
      <c r="O310" s="58"/>
      <c r="P310" s="171">
        <f>O310*H310</f>
        <v>0</v>
      </c>
      <c r="Q310" s="171">
        <v>0.28361500000000001</v>
      </c>
      <c r="R310" s="171">
        <f>Q310*H310</f>
        <v>20.389082349999999</v>
      </c>
      <c r="S310" s="171">
        <v>0</v>
      </c>
      <c r="T310" s="172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73" t="s">
        <v>91</v>
      </c>
      <c r="AT310" s="173" t="s">
        <v>135</v>
      </c>
      <c r="AU310" s="173" t="s">
        <v>85</v>
      </c>
      <c r="AY310" s="17" t="s">
        <v>132</v>
      </c>
      <c r="BE310" s="174">
        <f>IF(N310="základní",J310,0)</f>
        <v>0</v>
      </c>
      <c r="BF310" s="174">
        <f>IF(N310="snížená",J310,0)</f>
        <v>0</v>
      </c>
      <c r="BG310" s="174">
        <f>IF(N310="zákl. přenesená",J310,0)</f>
        <v>0</v>
      </c>
      <c r="BH310" s="174">
        <f>IF(N310="sníž. přenesená",J310,0)</f>
        <v>0</v>
      </c>
      <c r="BI310" s="174">
        <f>IF(N310="nulová",J310,0)</f>
        <v>0</v>
      </c>
      <c r="BJ310" s="17" t="s">
        <v>8</v>
      </c>
      <c r="BK310" s="174">
        <f>ROUND(I310*H310,0)</f>
        <v>0</v>
      </c>
      <c r="BL310" s="17" t="s">
        <v>91</v>
      </c>
      <c r="BM310" s="173" t="s">
        <v>768</v>
      </c>
    </row>
    <row r="311" spans="1:65" s="13" customFormat="1">
      <c r="B311" s="175"/>
      <c r="D311" s="176" t="s">
        <v>141</v>
      </c>
      <c r="E311" s="177" t="s">
        <v>1</v>
      </c>
      <c r="F311" s="178" t="s">
        <v>769</v>
      </c>
      <c r="H311" s="179">
        <v>71.89</v>
      </c>
      <c r="I311" s="180"/>
      <c r="L311" s="175"/>
      <c r="M311" s="181"/>
      <c r="N311" s="182"/>
      <c r="O311" s="182"/>
      <c r="P311" s="182"/>
      <c r="Q311" s="182"/>
      <c r="R311" s="182"/>
      <c r="S311" s="182"/>
      <c r="T311" s="183"/>
      <c r="AT311" s="177" t="s">
        <v>141</v>
      </c>
      <c r="AU311" s="177" t="s">
        <v>85</v>
      </c>
      <c r="AV311" s="13" t="s">
        <v>85</v>
      </c>
      <c r="AW311" s="13" t="s">
        <v>33</v>
      </c>
      <c r="AX311" s="13" t="s">
        <v>77</v>
      </c>
      <c r="AY311" s="177" t="s">
        <v>132</v>
      </c>
    </row>
    <row r="312" spans="1:65" s="14" customFormat="1">
      <c r="B312" s="184"/>
      <c r="D312" s="176" t="s">
        <v>141</v>
      </c>
      <c r="E312" s="185" t="s">
        <v>1</v>
      </c>
      <c r="F312" s="186" t="s">
        <v>148</v>
      </c>
      <c r="H312" s="187">
        <v>71.89</v>
      </c>
      <c r="I312" s="188"/>
      <c r="L312" s="184"/>
      <c r="M312" s="189"/>
      <c r="N312" s="190"/>
      <c r="O312" s="190"/>
      <c r="P312" s="190"/>
      <c r="Q312" s="190"/>
      <c r="R312" s="190"/>
      <c r="S312" s="190"/>
      <c r="T312" s="191"/>
      <c r="AT312" s="185" t="s">
        <v>141</v>
      </c>
      <c r="AU312" s="185" t="s">
        <v>85</v>
      </c>
      <c r="AV312" s="14" t="s">
        <v>88</v>
      </c>
      <c r="AW312" s="14" t="s">
        <v>33</v>
      </c>
      <c r="AX312" s="14" t="s">
        <v>8</v>
      </c>
      <c r="AY312" s="185" t="s">
        <v>132</v>
      </c>
    </row>
    <row r="313" spans="1:65" s="2" customFormat="1" ht="24" customHeight="1">
      <c r="A313" s="32"/>
      <c r="B313" s="161"/>
      <c r="C313" s="162" t="s">
        <v>492</v>
      </c>
      <c r="D313" s="162" t="s">
        <v>135</v>
      </c>
      <c r="E313" s="163" t="s">
        <v>770</v>
      </c>
      <c r="F313" s="164" t="s">
        <v>771</v>
      </c>
      <c r="G313" s="165" t="s">
        <v>257</v>
      </c>
      <c r="H313" s="166">
        <v>10</v>
      </c>
      <c r="I313" s="167"/>
      <c r="J313" s="168">
        <f>ROUND(I313*H313,0)</f>
        <v>0</v>
      </c>
      <c r="K313" s="164" t="s">
        <v>139</v>
      </c>
      <c r="L313" s="33"/>
      <c r="M313" s="169" t="s">
        <v>1</v>
      </c>
      <c r="N313" s="170" t="s">
        <v>42</v>
      </c>
      <c r="O313" s="58"/>
      <c r="P313" s="171">
        <f>O313*H313</f>
        <v>0</v>
      </c>
      <c r="Q313" s="171">
        <v>0</v>
      </c>
      <c r="R313" s="171">
        <f>Q313*H313</f>
        <v>0</v>
      </c>
      <c r="S313" s="171">
        <v>0</v>
      </c>
      <c r="T313" s="172">
        <f>S313*H313</f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73" t="s">
        <v>91</v>
      </c>
      <c r="AT313" s="173" t="s">
        <v>135</v>
      </c>
      <c r="AU313" s="173" t="s">
        <v>85</v>
      </c>
      <c r="AY313" s="17" t="s">
        <v>132</v>
      </c>
      <c r="BE313" s="174">
        <f>IF(N313="základní",J313,0)</f>
        <v>0</v>
      </c>
      <c r="BF313" s="174">
        <f>IF(N313="snížená",J313,0)</f>
        <v>0</v>
      </c>
      <c r="BG313" s="174">
        <f>IF(N313="zákl. přenesená",J313,0)</f>
        <v>0</v>
      </c>
      <c r="BH313" s="174">
        <f>IF(N313="sníž. přenesená",J313,0)</f>
        <v>0</v>
      </c>
      <c r="BI313" s="174">
        <f>IF(N313="nulová",J313,0)</f>
        <v>0</v>
      </c>
      <c r="BJ313" s="17" t="s">
        <v>8</v>
      </c>
      <c r="BK313" s="174">
        <f>ROUND(I313*H313,0)</f>
        <v>0</v>
      </c>
      <c r="BL313" s="17" t="s">
        <v>91</v>
      </c>
      <c r="BM313" s="173" t="s">
        <v>772</v>
      </c>
    </row>
    <row r="314" spans="1:65" s="13" customFormat="1">
      <c r="B314" s="175"/>
      <c r="D314" s="176" t="s">
        <v>141</v>
      </c>
      <c r="E314" s="177" t="s">
        <v>1</v>
      </c>
      <c r="F314" s="178" t="s">
        <v>186</v>
      </c>
      <c r="H314" s="179">
        <v>10</v>
      </c>
      <c r="I314" s="180"/>
      <c r="L314" s="175"/>
      <c r="M314" s="181"/>
      <c r="N314" s="182"/>
      <c r="O314" s="182"/>
      <c r="P314" s="182"/>
      <c r="Q314" s="182"/>
      <c r="R314" s="182"/>
      <c r="S314" s="182"/>
      <c r="T314" s="183"/>
      <c r="AT314" s="177" t="s">
        <v>141</v>
      </c>
      <c r="AU314" s="177" t="s">
        <v>85</v>
      </c>
      <c r="AV314" s="13" t="s">
        <v>85</v>
      </c>
      <c r="AW314" s="13" t="s">
        <v>33</v>
      </c>
      <c r="AX314" s="13" t="s">
        <v>8</v>
      </c>
      <c r="AY314" s="177" t="s">
        <v>132</v>
      </c>
    </row>
    <row r="315" spans="1:65" s="2" customFormat="1" ht="16.5" customHeight="1">
      <c r="A315" s="32"/>
      <c r="B315" s="161"/>
      <c r="C315" s="192" t="s">
        <v>498</v>
      </c>
      <c r="D315" s="192" t="s">
        <v>226</v>
      </c>
      <c r="E315" s="193" t="s">
        <v>773</v>
      </c>
      <c r="F315" s="194" t="s">
        <v>774</v>
      </c>
      <c r="G315" s="195" t="s">
        <v>257</v>
      </c>
      <c r="H315" s="196">
        <v>10</v>
      </c>
      <c r="I315" s="197"/>
      <c r="J315" s="198">
        <f>ROUND(I315*H315,0)</f>
        <v>0</v>
      </c>
      <c r="K315" s="194" t="s">
        <v>139</v>
      </c>
      <c r="L315" s="199"/>
      <c r="M315" s="200" t="s">
        <v>1</v>
      </c>
      <c r="N315" s="201" t="s">
        <v>42</v>
      </c>
      <c r="O315" s="58"/>
      <c r="P315" s="171">
        <f>O315*H315</f>
        <v>0</v>
      </c>
      <c r="Q315" s="171">
        <v>2.9999999999999997E-4</v>
      </c>
      <c r="R315" s="171">
        <f>Q315*H315</f>
        <v>2.9999999999999996E-3</v>
      </c>
      <c r="S315" s="171">
        <v>0</v>
      </c>
      <c r="T315" s="172">
        <f>S315*H315</f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73" t="s">
        <v>176</v>
      </c>
      <c r="AT315" s="173" t="s">
        <v>226</v>
      </c>
      <c r="AU315" s="173" t="s">
        <v>85</v>
      </c>
      <c r="AY315" s="17" t="s">
        <v>132</v>
      </c>
      <c r="BE315" s="174">
        <f>IF(N315="základní",J315,0)</f>
        <v>0</v>
      </c>
      <c r="BF315" s="174">
        <f>IF(N315="snížená",J315,0)</f>
        <v>0</v>
      </c>
      <c r="BG315" s="174">
        <f>IF(N315="zákl. přenesená",J315,0)</f>
        <v>0</v>
      </c>
      <c r="BH315" s="174">
        <f>IF(N315="sníž. přenesená",J315,0)</f>
        <v>0</v>
      </c>
      <c r="BI315" s="174">
        <f>IF(N315="nulová",J315,0)</f>
        <v>0</v>
      </c>
      <c r="BJ315" s="17" t="s">
        <v>8</v>
      </c>
      <c r="BK315" s="174">
        <f>ROUND(I315*H315,0)</f>
        <v>0</v>
      </c>
      <c r="BL315" s="17" t="s">
        <v>91</v>
      </c>
      <c r="BM315" s="173" t="s">
        <v>775</v>
      </c>
    </row>
    <row r="316" spans="1:65" s="13" customFormat="1">
      <c r="B316" s="175"/>
      <c r="D316" s="176" t="s">
        <v>141</v>
      </c>
      <c r="E316" s="177" t="s">
        <v>1</v>
      </c>
      <c r="F316" s="178" t="s">
        <v>186</v>
      </c>
      <c r="H316" s="179">
        <v>10</v>
      </c>
      <c r="I316" s="180"/>
      <c r="L316" s="175"/>
      <c r="M316" s="181"/>
      <c r="N316" s="182"/>
      <c r="O316" s="182"/>
      <c r="P316" s="182"/>
      <c r="Q316" s="182"/>
      <c r="R316" s="182"/>
      <c r="S316" s="182"/>
      <c r="T316" s="183"/>
      <c r="AT316" s="177" t="s">
        <v>141</v>
      </c>
      <c r="AU316" s="177" t="s">
        <v>85</v>
      </c>
      <c r="AV316" s="13" t="s">
        <v>85</v>
      </c>
      <c r="AW316" s="13" t="s">
        <v>33</v>
      </c>
      <c r="AX316" s="13" t="s">
        <v>8</v>
      </c>
      <c r="AY316" s="177" t="s">
        <v>132</v>
      </c>
    </row>
    <row r="317" spans="1:65" s="2" customFormat="1" ht="24" customHeight="1">
      <c r="A317" s="32"/>
      <c r="B317" s="161"/>
      <c r="C317" s="162" t="s">
        <v>502</v>
      </c>
      <c r="D317" s="162" t="s">
        <v>135</v>
      </c>
      <c r="E317" s="163" t="s">
        <v>776</v>
      </c>
      <c r="F317" s="164" t="s">
        <v>777</v>
      </c>
      <c r="G317" s="165" t="s">
        <v>257</v>
      </c>
      <c r="H317" s="166">
        <v>10</v>
      </c>
      <c r="I317" s="167"/>
      <c r="J317" s="168">
        <f>ROUND(I317*H317,0)</f>
        <v>0</v>
      </c>
      <c r="K317" s="164" t="s">
        <v>139</v>
      </c>
      <c r="L317" s="33"/>
      <c r="M317" s="169" t="s">
        <v>1</v>
      </c>
      <c r="N317" s="170" t="s">
        <v>42</v>
      </c>
      <c r="O317" s="58"/>
      <c r="P317" s="171">
        <f>O317*H317</f>
        <v>0</v>
      </c>
      <c r="Q317" s="171">
        <v>0</v>
      </c>
      <c r="R317" s="171">
        <f>Q317*H317</f>
        <v>0</v>
      </c>
      <c r="S317" s="171">
        <v>0</v>
      </c>
      <c r="T317" s="172">
        <f>S317*H317</f>
        <v>0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73" t="s">
        <v>91</v>
      </c>
      <c r="AT317" s="173" t="s">
        <v>135</v>
      </c>
      <c r="AU317" s="173" t="s">
        <v>85</v>
      </c>
      <c r="AY317" s="17" t="s">
        <v>132</v>
      </c>
      <c r="BE317" s="174">
        <f>IF(N317="základní",J317,0)</f>
        <v>0</v>
      </c>
      <c r="BF317" s="174">
        <f>IF(N317="snížená",J317,0)</f>
        <v>0</v>
      </c>
      <c r="BG317" s="174">
        <f>IF(N317="zákl. přenesená",J317,0)</f>
        <v>0</v>
      </c>
      <c r="BH317" s="174">
        <f>IF(N317="sníž. přenesená",J317,0)</f>
        <v>0</v>
      </c>
      <c r="BI317" s="174">
        <f>IF(N317="nulová",J317,0)</f>
        <v>0</v>
      </c>
      <c r="BJ317" s="17" t="s">
        <v>8</v>
      </c>
      <c r="BK317" s="174">
        <f>ROUND(I317*H317,0)</f>
        <v>0</v>
      </c>
      <c r="BL317" s="17" t="s">
        <v>91</v>
      </c>
      <c r="BM317" s="173" t="s">
        <v>778</v>
      </c>
    </row>
    <row r="318" spans="1:65" s="13" customFormat="1">
      <c r="B318" s="175"/>
      <c r="D318" s="176" t="s">
        <v>141</v>
      </c>
      <c r="E318" s="177" t="s">
        <v>1</v>
      </c>
      <c r="F318" s="178" t="s">
        <v>186</v>
      </c>
      <c r="H318" s="179">
        <v>10</v>
      </c>
      <c r="I318" s="180"/>
      <c r="L318" s="175"/>
      <c r="M318" s="181"/>
      <c r="N318" s="182"/>
      <c r="O318" s="182"/>
      <c r="P318" s="182"/>
      <c r="Q318" s="182"/>
      <c r="R318" s="182"/>
      <c r="S318" s="182"/>
      <c r="T318" s="183"/>
      <c r="AT318" s="177" t="s">
        <v>141</v>
      </c>
      <c r="AU318" s="177" t="s">
        <v>85</v>
      </c>
      <c r="AV318" s="13" t="s">
        <v>85</v>
      </c>
      <c r="AW318" s="13" t="s">
        <v>33</v>
      </c>
      <c r="AX318" s="13" t="s">
        <v>8</v>
      </c>
      <c r="AY318" s="177" t="s">
        <v>132</v>
      </c>
    </row>
    <row r="319" spans="1:65" s="2" customFormat="1" ht="16.5" customHeight="1">
      <c r="A319" s="32"/>
      <c r="B319" s="161"/>
      <c r="C319" s="192" t="s">
        <v>779</v>
      </c>
      <c r="D319" s="192" t="s">
        <v>226</v>
      </c>
      <c r="E319" s="193" t="s">
        <v>780</v>
      </c>
      <c r="F319" s="194" t="s">
        <v>781</v>
      </c>
      <c r="G319" s="195" t="s">
        <v>138</v>
      </c>
      <c r="H319" s="196">
        <v>5</v>
      </c>
      <c r="I319" s="197"/>
      <c r="J319" s="198">
        <f>ROUND(I319*H319,0)</f>
        <v>0</v>
      </c>
      <c r="K319" s="194" t="s">
        <v>139</v>
      </c>
      <c r="L319" s="199"/>
      <c r="M319" s="200" t="s">
        <v>1</v>
      </c>
      <c r="N319" s="201" t="s">
        <v>42</v>
      </c>
      <c r="O319" s="58"/>
      <c r="P319" s="171">
        <f>O319*H319</f>
        <v>0</v>
      </c>
      <c r="Q319" s="171">
        <v>2.7299999999999998E-3</v>
      </c>
      <c r="R319" s="171">
        <f>Q319*H319</f>
        <v>1.3649999999999999E-2</v>
      </c>
      <c r="S319" s="171">
        <v>0</v>
      </c>
      <c r="T319" s="172">
        <f>S319*H319</f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73" t="s">
        <v>176</v>
      </c>
      <c r="AT319" s="173" t="s">
        <v>226</v>
      </c>
      <c r="AU319" s="173" t="s">
        <v>85</v>
      </c>
      <c r="AY319" s="17" t="s">
        <v>132</v>
      </c>
      <c r="BE319" s="174">
        <f>IF(N319="základní",J319,0)</f>
        <v>0</v>
      </c>
      <c r="BF319" s="174">
        <f>IF(N319="snížená",J319,0)</f>
        <v>0</v>
      </c>
      <c r="BG319" s="174">
        <f>IF(N319="zákl. přenesená",J319,0)</f>
        <v>0</v>
      </c>
      <c r="BH319" s="174">
        <f>IF(N319="sníž. přenesená",J319,0)</f>
        <v>0</v>
      </c>
      <c r="BI319" s="174">
        <f>IF(N319="nulová",J319,0)</f>
        <v>0</v>
      </c>
      <c r="BJ319" s="17" t="s">
        <v>8</v>
      </c>
      <c r="BK319" s="174">
        <f>ROUND(I319*H319,0)</f>
        <v>0</v>
      </c>
      <c r="BL319" s="17" t="s">
        <v>91</v>
      </c>
      <c r="BM319" s="173" t="s">
        <v>782</v>
      </c>
    </row>
    <row r="320" spans="1:65" s="13" customFormat="1">
      <c r="B320" s="175"/>
      <c r="D320" s="176" t="s">
        <v>141</v>
      </c>
      <c r="E320" s="177" t="s">
        <v>1</v>
      </c>
      <c r="F320" s="178" t="s">
        <v>783</v>
      </c>
      <c r="H320" s="179">
        <v>5</v>
      </c>
      <c r="I320" s="180"/>
      <c r="L320" s="175"/>
      <c r="M320" s="181"/>
      <c r="N320" s="182"/>
      <c r="O320" s="182"/>
      <c r="P320" s="182"/>
      <c r="Q320" s="182"/>
      <c r="R320" s="182"/>
      <c r="S320" s="182"/>
      <c r="T320" s="183"/>
      <c r="AT320" s="177" t="s">
        <v>141</v>
      </c>
      <c r="AU320" s="177" t="s">
        <v>85</v>
      </c>
      <c r="AV320" s="13" t="s">
        <v>85</v>
      </c>
      <c r="AW320" s="13" t="s">
        <v>33</v>
      </c>
      <c r="AX320" s="13" t="s">
        <v>8</v>
      </c>
      <c r="AY320" s="177" t="s">
        <v>132</v>
      </c>
    </row>
    <row r="321" spans="1:65" s="12" customFormat="1" ht="22.9" customHeight="1">
      <c r="B321" s="148"/>
      <c r="D321" s="149" t="s">
        <v>76</v>
      </c>
      <c r="E321" s="159" t="s">
        <v>149</v>
      </c>
      <c r="F321" s="159" t="s">
        <v>150</v>
      </c>
      <c r="I321" s="151"/>
      <c r="J321" s="160">
        <f>BK321</f>
        <v>0</v>
      </c>
      <c r="L321" s="148"/>
      <c r="M321" s="153"/>
      <c r="N321" s="154"/>
      <c r="O321" s="154"/>
      <c r="P321" s="155">
        <f>SUM(P322:P356)</f>
        <v>0</v>
      </c>
      <c r="Q321" s="154"/>
      <c r="R321" s="155">
        <f>SUM(R322:R356)</f>
        <v>0</v>
      </c>
      <c r="S321" s="154"/>
      <c r="T321" s="156">
        <f>SUM(T322:T356)</f>
        <v>19.038803999999995</v>
      </c>
      <c r="AR321" s="149" t="s">
        <v>8</v>
      </c>
      <c r="AT321" s="157" t="s">
        <v>76</v>
      </c>
      <c r="AU321" s="157" t="s">
        <v>8</v>
      </c>
      <c r="AY321" s="149" t="s">
        <v>132</v>
      </c>
      <c r="BK321" s="158">
        <f>SUM(BK322:BK356)</f>
        <v>0</v>
      </c>
    </row>
    <row r="322" spans="1:65" s="2" customFormat="1" ht="24" customHeight="1">
      <c r="A322" s="32"/>
      <c r="B322" s="161"/>
      <c r="C322" s="162" t="s">
        <v>784</v>
      </c>
      <c r="D322" s="162" t="s">
        <v>135</v>
      </c>
      <c r="E322" s="163" t="s">
        <v>785</v>
      </c>
      <c r="F322" s="164" t="s">
        <v>786</v>
      </c>
      <c r="G322" s="165" t="s">
        <v>153</v>
      </c>
      <c r="H322" s="166">
        <v>1503.29</v>
      </c>
      <c r="I322" s="167"/>
      <c r="J322" s="168">
        <f>ROUND(I322*H322,0)</f>
        <v>0</v>
      </c>
      <c r="K322" s="164" t="s">
        <v>139</v>
      </c>
      <c r="L322" s="33"/>
      <c r="M322" s="169" t="s">
        <v>1</v>
      </c>
      <c r="N322" s="170" t="s">
        <v>42</v>
      </c>
      <c r="O322" s="58"/>
      <c r="P322" s="171">
        <f>O322*H322</f>
        <v>0</v>
      </c>
      <c r="Q322" s="171">
        <v>0</v>
      </c>
      <c r="R322" s="171">
        <f>Q322*H322</f>
        <v>0</v>
      </c>
      <c r="S322" s="171">
        <v>0</v>
      </c>
      <c r="T322" s="172">
        <f>S322*H322</f>
        <v>0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73" t="s">
        <v>91</v>
      </c>
      <c r="AT322" s="173" t="s">
        <v>135</v>
      </c>
      <c r="AU322" s="173" t="s">
        <v>85</v>
      </c>
      <c r="AY322" s="17" t="s">
        <v>132</v>
      </c>
      <c r="BE322" s="174">
        <f>IF(N322="základní",J322,0)</f>
        <v>0</v>
      </c>
      <c r="BF322" s="174">
        <f>IF(N322="snížená",J322,0)</f>
        <v>0</v>
      </c>
      <c r="BG322" s="174">
        <f>IF(N322="zákl. přenesená",J322,0)</f>
        <v>0</v>
      </c>
      <c r="BH322" s="174">
        <f>IF(N322="sníž. přenesená",J322,0)</f>
        <v>0</v>
      </c>
      <c r="BI322" s="174">
        <f>IF(N322="nulová",J322,0)</f>
        <v>0</v>
      </c>
      <c r="BJ322" s="17" t="s">
        <v>8</v>
      </c>
      <c r="BK322" s="174">
        <f>ROUND(I322*H322,0)</f>
        <v>0</v>
      </c>
      <c r="BL322" s="17" t="s">
        <v>91</v>
      </c>
      <c r="BM322" s="173" t="s">
        <v>787</v>
      </c>
    </row>
    <row r="323" spans="1:65" s="13" customFormat="1">
      <c r="B323" s="175"/>
      <c r="D323" s="176" t="s">
        <v>141</v>
      </c>
      <c r="E323" s="177" t="s">
        <v>1</v>
      </c>
      <c r="F323" s="178" t="s">
        <v>788</v>
      </c>
      <c r="H323" s="179">
        <v>1377.2</v>
      </c>
      <c r="I323" s="180"/>
      <c r="L323" s="175"/>
      <c r="M323" s="181"/>
      <c r="N323" s="182"/>
      <c r="O323" s="182"/>
      <c r="P323" s="182"/>
      <c r="Q323" s="182"/>
      <c r="R323" s="182"/>
      <c r="S323" s="182"/>
      <c r="T323" s="183"/>
      <c r="AT323" s="177" t="s">
        <v>141</v>
      </c>
      <c r="AU323" s="177" t="s">
        <v>85</v>
      </c>
      <c r="AV323" s="13" t="s">
        <v>85</v>
      </c>
      <c r="AW323" s="13" t="s">
        <v>33</v>
      </c>
      <c r="AX323" s="13" t="s">
        <v>77</v>
      </c>
      <c r="AY323" s="177" t="s">
        <v>132</v>
      </c>
    </row>
    <row r="324" spans="1:65" s="13" customFormat="1">
      <c r="B324" s="175"/>
      <c r="D324" s="176" t="s">
        <v>141</v>
      </c>
      <c r="E324" s="177" t="s">
        <v>1</v>
      </c>
      <c r="F324" s="178" t="s">
        <v>789</v>
      </c>
      <c r="H324" s="179">
        <v>126.09</v>
      </c>
      <c r="I324" s="180"/>
      <c r="L324" s="175"/>
      <c r="M324" s="181"/>
      <c r="N324" s="182"/>
      <c r="O324" s="182"/>
      <c r="P324" s="182"/>
      <c r="Q324" s="182"/>
      <c r="R324" s="182"/>
      <c r="S324" s="182"/>
      <c r="T324" s="183"/>
      <c r="AT324" s="177" t="s">
        <v>141</v>
      </c>
      <c r="AU324" s="177" t="s">
        <v>85</v>
      </c>
      <c r="AV324" s="13" t="s">
        <v>85</v>
      </c>
      <c r="AW324" s="13" t="s">
        <v>33</v>
      </c>
      <c r="AX324" s="13" t="s">
        <v>77</v>
      </c>
      <c r="AY324" s="177" t="s">
        <v>132</v>
      </c>
    </row>
    <row r="325" spans="1:65" s="14" customFormat="1">
      <c r="B325" s="184"/>
      <c r="D325" s="176" t="s">
        <v>141</v>
      </c>
      <c r="E325" s="185" t="s">
        <v>560</v>
      </c>
      <c r="F325" s="186" t="s">
        <v>148</v>
      </c>
      <c r="H325" s="187">
        <v>1503.29</v>
      </c>
      <c r="I325" s="188"/>
      <c r="L325" s="184"/>
      <c r="M325" s="189"/>
      <c r="N325" s="190"/>
      <c r="O325" s="190"/>
      <c r="P325" s="190"/>
      <c r="Q325" s="190"/>
      <c r="R325" s="190"/>
      <c r="S325" s="190"/>
      <c r="T325" s="191"/>
      <c r="AT325" s="185" t="s">
        <v>141</v>
      </c>
      <c r="AU325" s="185" t="s">
        <v>85</v>
      </c>
      <c r="AV325" s="14" t="s">
        <v>88</v>
      </c>
      <c r="AW325" s="14" t="s">
        <v>33</v>
      </c>
      <c r="AX325" s="14" t="s">
        <v>8</v>
      </c>
      <c r="AY325" s="185" t="s">
        <v>132</v>
      </c>
    </row>
    <row r="326" spans="1:65" s="2" customFormat="1" ht="24" customHeight="1">
      <c r="A326" s="32"/>
      <c r="B326" s="161"/>
      <c r="C326" s="162" t="s">
        <v>790</v>
      </c>
      <c r="D326" s="162" t="s">
        <v>135</v>
      </c>
      <c r="E326" s="163" t="s">
        <v>791</v>
      </c>
      <c r="F326" s="164" t="s">
        <v>792</v>
      </c>
      <c r="G326" s="165" t="s">
        <v>153</v>
      </c>
      <c r="H326" s="166">
        <v>135296.1</v>
      </c>
      <c r="I326" s="167"/>
      <c r="J326" s="168">
        <f>ROUND(I326*H326,0)</f>
        <v>0</v>
      </c>
      <c r="K326" s="164" t="s">
        <v>139</v>
      </c>
      <c r="L326" s="33"/>
      <c r="M326" s="169" t="s">
        <v>1</v>
      </c>
      <c r="N326" s="170" t="s">
        <v>42</v>
      </c>
      <c r="O326" s="58"/>
      <c r="P326" s="171">
        <f>O326*H326</f>
        <v>0</v>
      </c>
      <c r="Q326" s="171">
        <v>0</v>
      </c>
      <c r="R326" s="171">
        <f>Q326*H326</f>
        <v>0</v>
      </c>
      <c r="S326" s="171">
        <v>0</v>
      </c>
      <c r="T326" s="172">
        <f>S326*H326</f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73" t="s">
        <v>91</v>
      </c>
      <c r="AT326" s="173" t="s">
        <v>135</v>
      </c>
      <c r="AU326" s="173" t="s">
        <v>85</v>
      </c>
      <c r="AY326" s="17" t="s">
        <v>132</v>
      </c>
      <c r="BE326" s="174">
        <f>IF(N326="základní",J326,0)</f>
        <v>0</v>
      </c>
      <c r="BF326" s="174">
        <f>IF(N326="snížená",J326,0)</f>
        <v>0</v>
      </c>
      <c r="BG326" s="174">
        <f>IF(N326="zákl. přenesená",J326,0)</f>
        <v>0</v>
      </c>
      <c r="BH326" s="174">
        <f>IF(N326="sníž. přenesená",J326,0)</f>
        <v>0</v>
      </c>
      <c r="BI326" s="174">
        <f>IF(N326="nulová",J326,0)</f>
        <v>0</v>
      </c>
      <c r="BJ326" s="17" t="s">
        <v>8</v>
      </c>
      <c r="BK326" s="174">
        <f>ROUND(I326*H326,0)</f>
        <v>0</v>
      </c>
      <c r="BL326" s="17" t="s">
        <v>91</v>
      </c>
      <c r="BM326" s="173" t="s">
        <v>793</v>
      </c>
    </row>
    <row r="327" spans="1:65" s="13" customFormat="1">
      <c r="B327" s="175"/>
      <c r="D327" s="176" t="s">
        <v>141</v>
      </c>
      <c r="E327" s="177" t="s">
        <v>1</v>
      </c>
      <c r="F327" s="178" t="s">
        <v>794</v>
      </c>
      <c r="H327" s="179">
        <v>135296.1</v>
      </c>
      <c r="I327" s="180"/>
      <c r="L327" s="175"/>
      <c r="M327" s="181"/>
      <c r="N327" s="182"/>
      <c r="O327" s="182"/>
      <c r="P327" s="182"/>
      <c r="Q327" s="182"/>
      <c r="R327" s="182"/>
      <c r="S327" s="182"/>
      <c r="T327" s="183"/>
      <c r="AT327" s="177" t="s">
        <v>141</v>
      </c>
      <c r="AU327" s="177" t="s">
        <v>85</v>
      </c>
      <c r="AV327" s="13" t="s">
        <v>85</v>
      </c>
      <c r="AW327" s="13" t="s">
        <v>33</v>
      </c>
      <c r="AX327" s="13" t="s">
        <v>8</v>
      </c>
      <c r="AY327" s="177" t="s">
        <v>132</v>
      </c>
    </row>
    <row r="328" spans="1:65" s="2" customFormat="1" ht="24" customHeight="1">
      <c r="A328" s="32"/>
      <c r="B328" s="161"/>
      <c r="C328" s="162" t="s">
        <v>795</v>
      </c>
      <c r="D328" s="162" t="s">
        <v>135</v>
      </c>
      <c r="E328" s="163" t="s">
        <v>796</v>
      </c>
      <c r="F328" s="164" t="s">
        <v>797</v>
      </c>
      <c r="G328" s="165" t="s">
        <v>153</v>
      </c>
      <c r="H328" s="166">
        <v>1503.29</v>
      </c>
      <c r="I328" s="167"/>
      <c r="J328" s="168">
        <f>ROUND(I328*H328,0)</f>
        <v>0</v>
      </c>
      <c r="K328" s="164" t="s">
        <v>139</v>
      </c>
      <c r="L328" s="33"/>
      <c r="M328" s="169" t="s">
        <v>1</v>
      </c>
      <c r="N328" s="170" t="s">
        <v>42</v>
      </c>
      <c r="O328" s="58"/>
      <c r="P328" s="171">
        <f>O328*H328</f>
        <v>0</v>
      </c>
      <c r="Q328" s="171">
        <v>0</v>
      </c>
      <c r="R328" s="171">
        <f>Q328*H328</f>
        <v>0</v>
      </c>
      <c r="S328" s="171">
        <v>0</v>
      </c>
      <c r="T328" s="172">
        <f>S328*H328</f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73" t="s">
        <v>91</v>
      </c>
      <c r="AT328" s="173" t="s">
        <v>135</v>
      </c>
      <c r="AU328" s="173" t="s">
        <v>85</v>
      </c>
      <c r="AY328" s="17" t="s">
        <v>132</v>
      </c>
      <c r="BE328" s="174">
        <f>IF(N328="základní",J328,0)</f>
        <v>0</v>
      </c>
      <c r="BF328" s="174">
        <f>IF(N328="snížená",J328,0)</f>
        <v>0</v>
      </c>
      <c r="BG328" s="174">
        <f>IF(N328="zákl. přenesená",J328,0)</f>
        <v>0</v>
      </c>
      <c r="BH328" s="174">
        <f>IF(N328="sníž. přenesená",J328,0)</f>
        <v>0</v>
      </c>
      <c r="BI328" s="174">
        <f>IF(N328="nulová",J328,0)</f>
        <v>0</v>
      </c>
      <c r="BJ328" s="17" t="s">
        <v>8</v>
      </c>
      <c r="BK328" s="174">
        <f>ROUND(I328*H328,0)</f>
        <v>0</v>
      </c>
      <c r="BL328" s="17" t="s">
        <v>91</v>
      </c>
      <c r="BM328" s="173" t="s">
        <v>798</v>
      </c>
    </row>
    <row r="329" spans="1:65" s="13" customFormat="1">
      <c r="B329" s="175"/>
      <c r="D329" s="176" t="s">
        <v>141</v>
      </c>
      <c r="E329" s="177" t="s">
        <v>1</v>
      </c>
      <c r="F329" s="178" t="s">
        <v>560</v>
      </c>
      <c r="H329" s="179">
        <v>1503.29</v>
      </c>
      <c r="I329" s="180"/>
      <c r="L329" s="175"/>
      <c r="M329" s="181"/>
      <c r="N329" s="182"/>
      <c r="O329" s="182"/>
      <c r="P329" s="182"/>
      <c r="Q329" s="182"/>
      <c r="R329" s="182"/>
      <c r="S329" s="182"/>
      <c r="T329" s="183"/>
      <c r="AT329" s="177" t="s">
        <v>141</v>
      </c>
      <c r="AU329" s="177" t="s">
        <v>85</v>
      </c>
      <c r="AV329" s="13" t="s">
        <v>85</v>
      </c>
      <c r="AW329" s="13" t="s">
        <v>33</v>
      </c>
      <c r="AX329" s="13" t="s">
        <v>8</v>
      </c>
      <c r="AY329" s="177" t="s">
        <v>132</v>
      </c>
    </row>
    <row r="330" spans="1:65" s="2" customFormat="1" ht="24" customHeight="1">
      <c r="A330" s="32"/>
      <c r="B330" s="161"/>
      <c r="C330" s="162" t="s">
        <v>799</v>
      </c>
      <c r="D330" s="162" t="s">
        <v>135</v>
      </c>
      <c r="E330" s="163" t="s">
        <v>800</v>
      </c>
      <c r="F330" s="164" t="s">
        <v>801</v>
      </c>
      <c r="G330" s="165" t="s">
        <v>153</v>
      </c>
      <c r="H330" s="166">
        <v>6.86</v>
      </c>
      <c r="I330" s="167"/>
      <c r="J330" s="168">
        <f>ROUND(I330*H330,0)</f>
        <v>0</v>
      </c>
      <c r="K330" s="164" t="s">
        <v>139</v>
      </c>
      <c r="L330" s="33"/>
      <c r="M330" s="169" t="s">
        <v>1</v>
      </c>
      <c r="N330" s="170" t="s">
        <v>42</v>
      </c>
      <c r="O330" s="58"/>
      <c r="P330" s="171">
        <f>O330*H330</f>
        <v>0</v>
      </c>
      <c r="Q330" s="171">
        <v>0</v>
      </c>
      <c r="R330" s="171">
        <f>Q330*H330</f>
        <v>0</v>
      </c>
      <c r="S330" s="171">
        <v>0.09</v>
      </c>
      <c r="T330" s="172">
        <f>S330*H330</f>
        <v>0.61740000000000006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73" t="s">
        <v>91</v>
      </c>
      <c r="AT330" s="173" t="s">
        <v>135</v>
      </c>
      <c r="AU330" s="173" t="s">
        <v>85</v>
      </c>
      <c r="AY330" s="17" t="s">
        <v>132</v>
      </c>
      <c r="BE330" s="174">
        <f>IF(N330="základní",J330,0)</f>
        <v>0</v>
      </c>
      <c r="BF330" s="174">
        <f>IF(N330="snížená",J330,0)</f>
        <v>0</v>
      </c>
      <c r="BG330" s="174">
        <f>IF(N330="zákl. přenesená",J330,0)</f>
        <v>0</v>
      </c>
      <c r="BH330" s="174">
        <f>IF(N330="sníž. přenesená",J330,0)</f>
        <v>0</v>
      </c>
      <c r="BI330" s="174">
        <f>IF(N330="nulová",J330,0)</f>
        <v>0</v>
      </c>
      <c r="BJ330" s="17" t="s">
        <v>8</v>
      </c>
      <c r="BK330" s="174">
        <f>ROUND(I330*H330,0)</f>
        <v>0</v>
      </c>
      <c r="BL330" s="17" t="s">
        <v>91</v>
      </c>
      <c r="BM330" s="173" t="s">
        <v>802</v>
      </c>
    </row>
    <row r="331" spans="1:65" s="13" customFormat="1">
      <c r="B331" s="175"/>
      <c r="D331" s="176" t="s">
        <v>141</v>
      </c>
      <c r="E331" s="177" t="s">
        <v>1</v>
      </c>
      <c r="F331" s="178" t="s">
        <v>803</v>
      </c>
      <c r="H331" s="179">
        <v>5</v>
      </c>
      <c r="I331" s="180"/>
      <c r="L331" s="175"/>
      <c r="M331" s="181"/>
      <c r="N331" s="182"/>
      <c r="O331" s="182"/>
      <c r="P331" s="182"/>
      <c r="Q331" s="182"/>
      <c r="R331" s="182"/>
      <c r="S331" s="182"/>
      <c r="T331" s="183"/>
      <c r="AT331" s="177" t="s">
        <v>141</v>
      </c>
      <c r="AU331" s="177" t="s">
        <v>85</v>
      </c>
      <c r="AV331" s="13" t="s">
        <v>85</v>
      </c>
      <c r="AW331" s="13" t="s">
        <v>33</v>
      </c>
      <c r="AX331" s="13" t="s">
        <v>77</v>
      </c>
      <c r="AY331" s="177" t="s">
        <v>132</v>
      </c>
    </row>
    <row r="332" spans="1:65" s="13" customFormat="1">
      <c r="B332" s="175"/>
      <c r="D332" s="176" t="s">
        <v>141</v>
      </c>
      <c r="E332" s="177" t="s">
        <v>1</v>
      </c>
      <c r="F332" s="178" t="s">
        <v>804</v>
      </c>
      <c r="H332" s="179">
        <v>1.86</v>
      </c>
      <c r="I332" s="180"/>
      <c r="L332" s="175"/>
      <c r="M332" s="181"/>
      <c r="N332" s="182"/>
      <c r="O332" s="182"/>
      <c r="P332" s="182"/>
      <c r="Q332" s="182"/>
      <c r="R332" s="182"/>
      <c r="S332" s="182"/>
      <c r="T332" s="183"/>
      <c r="AT332" s="177" t="s">
        <v>141</v>
      </c>
      <c r="AU332" s="177" t="s">
        <v>85</v>
      </c>
      <c r="AV332" s="13" t="s">
        <v>85</v>
      </c>
      <c r="AW332" s="13" t="s">
        <v>33</v>
      </c>
      <c r="AX332" s="13" t="s">
        <v>77</v>
      </c>
      <c r="AY332" s="177" t="s">
        <v>132</v>
      </c>
    </row>
    <row r="333" spans="1:65" s="14" customFormat="1">
      <c r="B333" s="184"/>
      <c r="D333" s="176" t="s">
        <v>141</v>
      </c>
      <c r="E333" s="185" t="s">
        <v>1</v>
      </c>
      <c r="F333" s="186" t="s">
        <v>805</v>
      </c>
      <c r="H333" s="187">
        <v>6.86</v>
      </c>
      <c r="I333" s="188"/>
      <c r="L333" s="184"/>
      <c r="M333" s="189"/>
      <c r="N333" s="190"/>
      <c r="O333" s="190"/>
      <c r="P333" s="190"/>
      <c r="Q333" s="190"/>
      <c r="R333" s="190"/>
      <c r="S333" s="190"/>
      <c r="T333" s="191"/>
      <c r="AT333" s="185" t="s">
        <v>141</v>
      </c>
      <c r="AU333" s="185" t="s">
        <v>85</v>
      </c>
      <c r="AV333" s="14" t="s">
        <v>88</v>
      </c>
      <c r="AW333" s="14" t="s">
        <v>33</v>
      </c>
      <c r="AX333" s="14" t="s">
        <v>8</v>
      </c>
      <c r="AY333" s="185" t="s">
        <v>132</v>
      </c>
    </row>
    <row r="334" spans="1:65" s="2" customFormat="1" ht="36" customHeight="1">
      <c r="A334" s="32"/>
      <c r="B334" s="161"/>
      <c r="C334" s="162" t="s">
        <v>806</v>
      </c>
      <c r="D334" s="162" t="s">
        <v>135</v>
      </c>
      <c r="E334" s="163" t="s">
        <v>807</v>
      </c>
      <c r="F334" s="164" t="s">
        <v>808</v>
      </c>
      <c r="G334" s="165" t="s">
        <v>153</v>
      </c>
      <c r="H334" s="166">
        <v>895.92399999999998</v>
      </c>
      <c r="I334" s="167"/>
      <c r="J334" s="168">
        <f>ROUND(I334*H334,0)</f>
        <v>0</v>
      </c>
      <c r="K334" s="164" t="s">
        <v>139</v>
      </c>
      <c r="L334" s="33"/>
      <c r="M334" s="169" t="s">
        <v>1</v>
      </c>
      <c r="N334" s="170" t="s">
        <v>42</v>
      </c>
      <c r="O334" s="58"/>
      <c r="P334" s="171">
        <f>O334*H334</f>
        <v>0</v>
      </c>
      <c r="Q334" s="171">
        <v>0</v>
      </c>
      <c r="R334" s="171">
        <f>Q334*H334</f>
        <v>0</v>
      </c>
      <c r="S334" s="171">
        <v>5.0000000000000001E-3</v>
      </c>
      <c r="T334" s="172">
        <f>S334*H334</f>
        <v>4.4796199999999997</v>
      </c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173" t="s">
        <v>91</v>
      </c>
      <c r="AT334" s="173" t="s">
        <v>135</v>
      </c>
      <c r="AU334" s="173" t="s">
        <v>85</v>
      </c>
      <c r="AY334" s="17" t="s">
        <v>132</v>
      </c>
      <c r="BE334" s="174">
        <f>IF(N334="základní",J334,0)</f>
        <v>0</v>
      </c>
      <c r="BF334" s="174">
        <f>IF(N334="snížená",J334,0)</f>
        <v>0</v>
      </c>
      <c r="BG334" s="174">
        <f>IF(N334="zákl. přenesená",J334,0)</f>
        <v>0</v>
      </c>
      <c r="BH334" s="174">
        <f>IF(N334="sníž. přenesená",J334,0)</f>
        <v>0</v>
      </c>
      <c r="BI334" s="174">
        <f>IF(N334="nulová",J334,0)</f>
        <v>0</v>
      </c>
      <c r="BJ334" s="17" t="s">
        <v>8</v>
      </c>
      <c r="BK334" s="174">
        <f>ROUND(I334*H334,0)</f>
        <v>0</v>
      </c>
      <c r="BL334" s="17" t="s">
        <v>91</v>
      </c>
      <c r="BM334" s="173" t="s">
        <v>809</v>
      </c>
    </row>
    <row r="335" spans="1:65" s="13" customFormat="1">
      <c r="B335" s="175"/>
      <c r="D335" s="176" t="s">
        <v>141</v>
      </c>
      <c r="E335" s="177" t="s">
        <v>1</v>
      </c>
      <c r="F335" s="178" t="s">
        <v>810</v>
      </c>
      <c r="H335" s="179">
        <v>263.81</v>
      </c>
      <c r="I335" s="180"/>
      <c r="L335" s="175"/>
      <c r="M335" s="181"/>
      <c r="N335" s="182"/>
      <c r="O335" s="182"/>
      <c r="P335" s="182"/>
      <c r="Q335" s="182"/>
      <c r="R335" s="182"/>
      <c r="S335" s="182"/>
      <c r="T335" s="183"/>
      <c r="AT335" s="177" t="s">
        <v>141</v>
      </c>
      <c r="AU335" s="177" t="s">
        <v>85</v>
      </c>
      <c r="AV335" s="13" t="s">
        <v>85</v>
      </c>
      <c r="AW335" s="13" t="s">
        <v>33</v>
      </c>
      <c r="AX335" s="13" t="s">
        <v>77</v>
      </c>
      <c r="AY335" s="177" t="s">
        <v>132</v>
      </c>
    </row>
    <row r="336" spans="1:65" s="13" customFormat="1">
      <c r="B336" s="175"/>
      <c r="D336" s="176" t="s">
        <v>141</v>
      </c>
      <c r="E336" s="177" t="s">
        <v>1</v>
      </c>
      <c r="F336" s="178" t="s">
        <v>649</v>
      </c>
      <c r="H336" s="179">
        <v>-69.12</v>
      </c>
      <c r="I336" s="180"/>
      <c r="L336" s="175"/>
      <c r="M336" s="181"/>
      <c r="N336" s="182"/>
      <c r="O336" s="182"/>
      <c r="P336" s="182"/>
      <c r="Q336" s="182"/>
      <c r="R336" s="182"/>
      <c r="S336" s="182"/>
      <c r="T336" s="183"/>
      <c r="AT336" s="177" t="s">
        <v>141</v>
      </c>
      <c r="AU336" s="177" t="s">
        <v>85</v>
      </c>
      <c r="AV336" s="13" t="s">
        <v>85</v>
      </c>
      <c r="AW336" s="13" t="s">
        <v>33</v>
      </c>
      <c r="AX336" s="13" t="s">
        <v>77</v>
      </c>
      <c r="AY336" s="177" t="s">
        <v>132</v>
      </c>
    </row>
    <row r="337" spans="1:65" s="13" customFormat="1">
      <c r="B337" s="175"/>
      <c r="D337" s="176" t="s">
        <v>141</v>
      </c>
      <c r="E337" s="177" t="s">
        <v>1</v>
      </c>
      <c r="F337" s="178" t="s">
        <v>811</v>
      </c>
      <c r="H337" s="179">
        <v>401.45</v>
      </c>
      <c r="I337" s="180"/>
      <c r="L337" s="175"/>
      <c r="M337" s="181"/>
      <c r="N337" s="182"/>
      <c r="O337" s="182"/>
      <c r="P337" s="182"/>
      <c r="Q337" s="182"/>
      <c r="R337" s="182"/>
      <c r="S337" s="182"/>
      <c r="T337" s="183"/>
      <c r="AT337" s="177" t="s">
        <v>141</v>
      </c>
      <c r="AU337" s="177" t="s">
        <v>85</v>
      </c>
      <c r="AV337" s="13" t="s">
        <v>85</v>
      </c>
      <c r="AW337" s="13" t="s">
        <v>33</v>
      </c>
      <c r="AX337" s="13" t="s">
        <v>77</v>
      </c>
      <c r="AY337" s="177" t="s">
        <v>132</v>
      </c>
    </row>
    <row r="338" spans="1:65" s="13" customFormat="1">
      <c r="B338" s="175"/>
      <c r="D338" s="176" t="s">
        <v>141</v>
      </c>
      <c r="E338" s="177" t="s">
        <v>1</v>
      </c>
      <c r="F338" s="178" t="s">
        <v>651</v>
      </c>
      <c r="H338" s="179">
        <v>-138.24</v>
      </c>
      <c r="I338" s="180"/>
      <c r="L338" s="175"/>
      <c r="M338" s="181"/>
      <c r="N338" s="182"/>
      <c r="O338" s="182"/>
      <c r="P338" s="182"/>
      <c r="Q338" s="182"/>
      <c r="R338" s="182"/>
      <c r="S338" s="182"/>
      <c r="T338" s="183"/>
      <c r="AT338" s="177" t="s">
        <v>141</v>
      </c>
      <c r="AU338" s="177" t="s">
        <v>85</v>
      </c>
      <c r="AV338" s="13" t="s">
        <v>85</v>
      </c>
      <c r="AW338" s="13" t="s">
        <v>33</v>
      </c>
      <c r="AX338" s="13" t="s">
        <v>77</v>
      </c>
      <c r="AY338" s="177" t="s">
        <v>132</v>
      </c>
    </row>
    <row r="339" spans="1:65" s="13" customFormat="1">
      <c r="B339" s="175"/>
      <c r="D339" s="176" t="s">
        <v>141</v>
      </c>
      <c r="E339" s="177" t="s">
        <v>1</v>
      </c>
      <c r="F339" s="178" t="s">
        <v>812</v>
      </c>
      <c r="H339" s="179">
        <v>219.012</v>
      </c>
      <c r="I339" s="180"/>
      <c r="L339" s="175"/>
      <c r="M339" s="181"/>
      <c r="N339" s="182"/>
      <c r="O339" s="182"/>
      <c r="P339" s="182"/>
      <c r="Q339" s="182"/>
      <c r="R339" s="182"/>
      <c r="S339" s="182"/>
      <c r="T339" s="183"/>
      <c r="AT339" s="177" t="s">
        <v>141</v>
      </c>
      <c r="AU339" s="177" t="s">
        <v>85</v>
      </c>
      <c r="AV339" s="13" t="s">
        <v>85</v>
      </c>
      <c r="AW339" s="13" t="s">
        <v>33</v>
      </c>
      <c r="AX339" s="13" t="s">
        <v>77</v>
      </c>
      <c r="AY339" s="177" t="s">
        <v>132</v>
      </c>
    </row>
    <row r="340" spans="1:65" s="13" customFormat="1">
      <c r="B340" s="175"/>
      <c r="D340" s="176" t="s">
        <v>141</v>
      </c>
      <c r="E340" s="177" t="s">
        <v>1</v>
      </c>
      <c r="F340" s="178" t="s">
        <v>813</v>
      </c>
      <c r="H340" s="179">
        <v>219.012</v>
      </c>
      <c r="I340" s="180"/>
      <c r="L340" s="175"/>
      <c r="M340" s="181"/>
      <c r="N340" s="182"/>
      <c r="O340" s="182"/>
      <c r="P340" s="182"/>
      <c r="Q340" s="182"/>
      <c r="R340" s="182"/>
      <c r="S340" s="182"/>
      <c r="T340" s="183"/>
      <c r="AT340" s="177" t="s">
        <v>141</v>
      </c>
      <c r="AU340" s="177" t="s">
        <v>85</v>
      </c>
      <c r="AV340" s="13" t="s">
        <v>85</v>
      </c>
      <c r="AW340" s="13" t="s">
        <v>33</v>
      </c>
      <c r="AX340" s="13" t="s">
        <v>77</v>
      </c>
      <c r="AY340" s="177" t="s">
        <v>132</v>
      </c>
    </row>
    <row r="341" spans="1:65" s="14" customFormat="1">
      <c r="B341" s="184"/>
      <c r="D341" s="176" t="s">
        <v>141</v>
      </c>
      <c r="E341" s="185" t="s">
        <v>511</v>
      </c>
      <c r="F341" s="186" t="s">
        <v>814</v>
      </c>
      <c r="H341" s="187">
        <v>895.92399999999998</v>
      </c>
      <c r="I341" s="188"/>
      <c r="L341" s="184"/>
      <c r="M341" s="189"/>
      <c r="N341" s="190"/>
      <c r="O341" s="190"/>
      <c r="P341" s="190"/>
      <c r="Q341" s="190"/>
      <c r="R341" s="190"/>
      <c r="S341" s="190"/>
      <c r="T341" s="191"/>
      <c r="AT341" s="185" t="s">
        <v>141</v>
      </c>
      <c r="AU341" s="185" t="s">
        <v>85</v>
      </c>
      <c r="AV341" s="14" t="s">
        <v>88</v>
      </c>
      <c r="AW341" s="14" t="s">
        <v>33</v>
      </c>
      <c r="AX341" s="14" t="s">
        <v>8</v>
      </c>
      <c r="AY341" s="185" t="s">
        <v>132</v>
      </c>
    </row>
    <row r="342" spans="1:65" s="2" customFormat="1" ht="36" customHeight="1">
      <c r="A342" s="32"/>
      <c r="B342" s="161"/>
      <c r="C342" s="162" t="s">
        <v>815</v>
      </c>
      <c r="D342" s="162" t="s">
        <v>135</v>
      </c>
      <c r="E342" s="163" t="s">
        <v>816</v>
      </c>
      <c r="F342" s="164" t="s">
        <v>817</v>
      </c>
      <c r="G342" s="165" t="s">
        <v>153</v>
      </c>
      <c r="H342" s="166">
        <v>218.42599999999999</v>
      </c>
      <c r="I342" s="167"/>
      <c r="J342" s="168">
        <f>ROUND(I342*H342,0)</f>
        <v>0</v>
      </c>
      <c r="K342" s="164" t="s">
        <v>139</v>
      </c>
      <c r="L342" s="33"/>
      <c r="M342" s="169" t="s">
        <v>1</v>
      </c>
      <c r="N342" s="170" t="s">
        <v>42</v>
      </c>
      <c r="O342" s="58"/>
      <c r="P342" s="171">
        <f>O342*H342</f>
        <v>0</v>
      </c>
      <c r="Q342" s="171">
        <v>0</v>
      </c>
      <c r="R342" s="171">
        <f>Q342*H342</f>
        <v>0</v>
      </c>
      <c r="S342" s="171">
        <v>5.8999999999999997E-2</v>
      </c>
      <c r="T342" s="172">
        <f>S342*H342</f>
        <v>12.887133999999998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73" t="s">
        <v>91</v>
      </c>
      <c r="AT342" s="173" t="s">
        <v>135</v>
      </c>
      <c r="AU342" s="173" t="s">
        <v>85</v>
      </c>
      <c r="AY342" s="17" t="s">
        <v>132</v>
      </c>
      <c r="BE342" s="174">
        <f>IF(N342="základní",J342,0)</f>
        <v>0</v>
      </c>
      <c r="BF342" s="174">
        <f>IF(N342="snížená",J342,0)</f>
        <v>0</v>
      </c>
      <c r="BG342" s="174">
        <f>IF(N342="zákl. přenesená",J342,0)</f>
        <v>0</v>
      </c>
      <c r="BH342" s="174">
        <f>IF(N342="sníž. přenesená",J342,0)</f>
        <v>0</v>
      </c>
      <c r="BI342" s="174">
        <f>IF(N342="nulová",J342,0)</f>
        <v>0</v>
      </c>
      <c r="BJ342" s="17" t="s">
        <v>8</v>
      </c>
      <c r="BK342" s="174">
        <f>ROUND(I342*H342,0)</f>
        <v>0</v>
      </c>
      <c r="BL342" s="17" t="s">
        <v>91</v>
      </c>
      <c r="BM342" s="173" t="s">
        <v>818</v>
      </c>
    </row>
    <row r="343" spans="1:65" s="13" customFormat="1">
      <c r="B343" s="175"/>
      <c r="D343" s="176" t="s">
        <v>141</v>
      </c>
      <c r="E343" s="177" t="s">
        <v>1</v>
      </c>
      <c r="F343" s="178" t="s">
        <v>819</v>
      </c>
      <c r="H343" s="179">
        <v>138.012</v>
      </c>
      <c r="I343" s="180"/>
      <c r="L343" s="175"/>
      <c r="M343" s="181"/>
      <c r="N343" s="182"/>
      <c r="O343" s="182"/>
      <c r="P343" s="182"/>
      <c r="Q343" s="182"/>
      <c r="R343" s="182"/>
      <c r="S343" s="182"/>
      <c r="T343" s="183"/>
      <c r="AT343" s="177" t="s">
        <v>141</v>
      </c>
      <c r="AU343" s="177" t="s">
        <v>85</v>
      </c>
      <c r="AV343" s="13" t="s">
        <v>85</v>
      </c>
      <c r="AW343" s="13" t="s">
        <v>33</v>
      </c>
      <c r="AX343" s="13" t="s">
        <v>77</v>
      </c>
      <c r="AY343" s="177" t="s">
        <v>132</v>
      </c>
    </row>
    <row r="344" spans="1:65" s="13" customFormat="1">
      <c r="B344" s="175"/>
      <c r="D344" s="176" t="s">
        <v>141</v>
      </c>
      <c r="E344" s="177" t="s">
        <v>1</v>
      </c>
      <c r="F344" s="178" t="s">
        <v>820</v>
      </c>
      <c r="H344" s="179">
        <v>-9.36</v>
      </c>
      <c r="I344" s="180"/>
      <c r="L344" s="175"/>
      <c r="M344" s="181"/>
      <c r="N344" s="182"/>
      <c r="O344" s="182"/>
      <c r="P344" s="182"/>
      <c r="Q344" s="182"/>
      <c r="R344" s="182"/>
      <c r="S344" s="182"/>
      <c r="T344" s="183"/>
      <c r="AT344" s="177" t="s">
        <v>141</v>
      </c>
      <c r="AU344" s="177" t="s">
        <v>85</v>
      </c>
      <c r="AV344" s="13" t="s">
        <v>85</v>
      </c>
      <c r="AW344" s="13" t="s">
        <v>33</v>
      </c>
      <c r="AX344" s="13" t="s">
        <v>77</v>
      </c>
      <c r="AY344" s="177" t="s">
        <v>132</v>
      </c>
    </row>
    <row r="345" spans="1:65" s="13" customFormat="1">
      <c r="B345" s="175"/>
      <c r="D345" s="176" t="s">
        <v>141</v>
      </c>
      <c r="E345" s="177" t="s">
        <v>1</v>
      </c>
      <c r="F345" s="178" t="s">
        <v>821</v>
      </c>
      <c r="H345" s="179">
        <v>-13.624000000000001</v>
      </c>
      <c r="I345" s="180"/>
      <c r="L345" s="175"/>
      <c r="M345" s="181"/>
      <c r="N345" s="182"/>
      <c r="O345" s="182"/>
      <c r="P345" s="182"/>
      <c r="Q345" s="182"/>
      <c r="R345" s="182"/>
      <c r="S345" s="182"/>
      <c r="T345" s="183"/>
      <c r="AT345" s="177" t="s">
        <v>141</v>
      </c>
      <c r="AU345" s="177" t="s">
        <v>85</v>
      </c>
      <c r="AV345" s="13" t="s">
        <v>85</v>
      </c>
      <c r="AW345" s="13" t="s">
        <v>33</v>
      </c>
      <c r="AX345" s="13" t="s">
        <v>77</v>
      </c>
      <c r="AY345" s="177" t="s">
        <v>132</v>
      </c>
    </row>
    <row r="346" spans="1:65" s="13" customFormat="1">
      <c r="B346" s="175"/>
      <c r="D346" s="176" t="s">
        <v>141</v>
      </c>
      <c r="E346" s="177" t="s">
        <v>1</v>
      </c>
      <c r="F346" s="178" t="s">
        <v>647</v>
      </c>
      <c r="H346" s="179">
        <v>-12.96</v>
      </c>
      <c r="I346" s="180"/>
      <c r="L346" s="175"/>
      <c r="M346" s="181"/>
      <c r="N346" s="182"/>
      <c r="O346" s="182"/>
      <c r="P346" s="182"/>
      <c r="Q346" s="182"/>
      <c r="R346" s="182"/>
      <c r="S346" s="182"/>
      <c r="T346" s="183"/>
      <c r="AT346" s="177" t="s">
        <v>141</v>
      </c>
      <c r="AU346" s="177" t="s">
        <v>85</v>
      </c>
      <c r="AV346" s="13" t="s">
        <v>85</v>
      </c>
      <c r="AW346" s="13" t="s">
        <v>33</v>
      </c>
      <c r="AX346" s="13" t="s">
        <v>77</v>
      </c>
      <c r="AY346" s="177" t="s">
        <v>132</v>
      </c>
    </row>
    <row r="347" spans="1:65" s="13" customFormat="1">
      <c r="B347" s="175"/>
      <c r="D347" s="176" t="s">
        <v>141</v>
      </c>
      <c r="E347" s="177" t="s">
        <v>1</v>
      </c>
      <c r="F347" s="178" t="s">
        <v>822</v>
      </c>
      <c r="H347" s="179">
        <v>64.179000000000002</v>
      </c>
      <c r="I347" s="180"/>
      <c r="L347" s="175"/>
      <c r="M347" s="181"/>
      <c r="N347" s="182"/>
      <c r="O347" s="182"/>
      <c r="P347" s="182"/>
      <c r="Q347" s="182"/>
      <c r="R347" s="182"/>
      <c r="S347" s="182"/>
      <c r="T347" s="183"/>
      <c r="AT347" s="177" t="s">
        <v>141</v>
      </c>
      <c r="AU347" s="177" t="s">
        <v>85</v>
      </c>
      <c r="AV347" s="13" t="s">
        <v>85</v>
      </c>
      <c r="AW347" s="13" t="s">
        <v>33</v>
      </c>
      <c r="AX347" s="13" t="s">
        <v>77</v>
      </c>
      <c r="AY347" s="177" t="s">
        <v>132</v>
      </c>
    </row>
    <row r="348" spans="1:65" s="13" customFormat="1">
      <c r="B348" s="175"/>
      <c r="D348" s="176" t="s">
        <v>141</v>
      </c>
      <c r="E348" s="177" t="s">
        <v>1</v>
      </c>
      <c r="F348" s="178" t="s">
        <v>654</v>
      </c>
      <c r="H348" s="179">
        <v>-2.4</v>
      </c>
      <c r="I348" s="180"/>
      <c r="L348" s="175"/>
      <c r="M348" s="181"/>
      <c r="N348" s="182"/>
      <c r="O348" s="182"/>
      <c r="P348" s="182"/>
      <c r="Q348" s="182"/>
      <c r="R348" s="182"/>
      <c r="S348" s="182"/>
      <c r="T348" s="183"/>
      <c r="AT348" s="177" t="s">
        <v>141</v>
      </c>
      <c r="AU348" s="177" t="s">
        <v>85</v>
      </c>
      <c r="AV348" s="13" t="s">
        <v>85</v>
      </c>
      <c r="AW348" s="13" t="s">
        <v>33</v>
      </c>
      <c r="AX348" s="13" t="s">
        <v>77</v>
      </c>
      <c r="AY348" s="177" t="s">
        <v>132</v>
      </c>
    </row>
    <row r="349" spans="1:65" s="13" customFormat="1">
      <c r="B349" s="175"/>
      <c r="D349" s="176" t="s">
        <v>141</v>
      </c>
      <c r="E349" s="177" t="s">
        <v>1</v>
      </c>
      <c r="F349" s="178" t="s">
        <v>655</v>
      </c>
      <c r="H349" s="179">
        <v>-3.6</v>
      </c>
      <c r="I349" s="180"/>
      <c r="L349" s="175"/>
      <c r="M349" s="181"/>
      <c r="N349" s="182"/>
      <c r="O349" s="182"/>
      <c r="P349" s="182"/>
      <c r="Q349" s="182"/>
      <c r="R349" s="182"/>
      <c r="S349" s="182"/>
      <c r="T349" s="183"/>
      <c r="AT349" s="177" t="s">
        <v>141</v>
      </c>
      <c r="AU349" s="177" t="s">
        <v>85</v>
      </c>
      <c r="AV349" s="13" t="s">
        <v>85</v>
      </c>
      <c r="AW349" s="13" t="s">
        <v>33</v>
      </c>
      <c r="AX349" s="13" t="s">
        <v>77</v>
      </c>
      <c r="AY349" s="177" t="s">
        <v>132</v>
      </c>
    </row>
    <row r="350" spans="1:65" s="13" customFormat="1">
      <c r="B350" s="175"/>
      <c r="D350" s="176" t="s">
        <v>141</v>
      </c>
      <c r="E350" s="177" t="s">
        <v>1</v>
      </c>
      <c r="F350" s="178" t="s">
        <v>823</v>
      </c>
      <c r="H350" s="179">
        <v>64.179000000000002</v>
      </c>
      <c r="I350" s="180"/>
      <c r="L350" s="175"/>
      <c r="M350" s="181"/>
      <c r="N350" s="182"/>
      <c r="O350" s="182"/>
      <c r="P350" s="182"/>
      <c r="Q350" s="182"/>
      <c r="R350" s="182"/>
      <c r="S350" s="182"/>
      <c r="T350" s="183"/>
      <c r="AT350" s="177" t="s">
        <v>141</v>
      </c>
      <c r="AU350" s="177" t="s">
        <v>85</v>
      </c>
      <c r="AV350" s="13" t="s">
        <v>85</v>
      </c>
      <c r="AW350" s="13" t="s">
        <v>33</v>
      </c>
      <c r="AX350" s="13" t="s">
        <v>77</v>
      </c>
      <c r="AY350" s="177" t="s">
        <v>132</v>
      </c>
    </row>
    <row r="351" spans="1:65" s="13" customFormat="1">
      <c r="B351" s="175"/>
      <c r="D351" s="176" t="s">
        <v>141</v>
      </c>
      <c r="E351" s="177" t="s">
        <v>1</v>
      </c>
      <c r="F351" s="178" t="s">
        <v>654</v>
      </c>
      <c r="H351" s="179">
        <v>-2.4</v>
      </c>
      <c r="I351" s="180"/>
      <c r="L351" s="175"/>
      <c r="M351" s="181"/>
      <c r="N351" s="182"/>
      <c r="O351" s="182"/>
      <c r="P351" s="182"/>
      <c r="Q351" s="182"/>
      <c r="R351" s="182"/>
      <c r="S351" s="182"/>
      <c r="T351" s="183"/>
      <c r="AT351" s="177" t="s">
        <v>141</v>
      </c>
      <c r="AU351" s="177" t="s">
        <v>85</v>
      </c>
      <c r="AV351" s="13" t="s">
        <v>85</v>
      </c>
      <c r="AW351" s="13" t="s">
        <v>33</v>
      </c>
      <c r="AX351" s="13" t="s">
        <v>77</v>
      </c>
      <c r="AY351" s="177" t="s">
        <v>132</v>
      </c>
    </row>
    <row r="352" spans="1:65" s="13" customFormat="1">
      <c r="B352" s="175"/>
      <c r="D352" s="176" t="s">
        <v>141</v>
      </c>
      <c r="E352" s="177" t="s">
        <v>1</v>
      </c>
      <c r="F352" s="178" t="s">
        <v>655</v>
      </c>
      <c r="H352" s="179">
        <v>-3.6</v>
      </c>
      <c r="I352" s="180"/>
      <c r="L352" s="175"/>
      <c r="M352" s="181"/>
      <c r="N352" s="182"/>
      <c r="O352" s="182"/>
      <c r="P352" s="182"/>
      <c r="Q352" s="182"/>
      <c r="R352" s="182"/>
      <c r="S352" s="182"/>
      <c r="T352" s="183"/>
      <c r="AT352" s="177" t="s">
        <v>141</v>
      </c>
      <c r="AU352" s="177" t="s">
        <v>85</v>
      </c>
      <c r="AV352" s="13" t="s">
        <v>85</v>
      </c>
      <c r="AW352" s="13" t="s">
        <v>33</v>
      </c>
      <c r="AX352" s="13" t="s">
        <v>77</v>
      </c>
      <c r="AY352" s="177" t="s">
        <v>132</v>
      </c>
    </row>
    <row r="353" spans="1:65" s="14" customFormat="1">
      <c r="B353" s="184"/>
      <c r="D353" s="176" t="s">
        <v>141</v>
      </c>
      <c r="E353" s="185" t="s">
        <v>514</v>
      </c>
      <c r="F353" s="186" t="s">
        <v>824</v>
      </c>
      <c r="H353" s="187">
        <v>218.42599999999999</v>
      </c>
      <c r="I353" s="188"/>
      <c r="L353" s="184"/>
      <c r="M353" s="189"/>
      <c r="N353" s="190"/>
      <c r="O353" s="190"/>
      <c r="P353" s="190"/>
      <c r="Q353" s="190"/>
      <c r="R353" s="190"/>
      <c r="S353" s="190"/>
      <c r="T353" s="191"/>
      <c r="AT353" s="185" t="s">
        <v>141</v>
      </c>
      <c r="AU353" s="185" t="s">
        <v>85</v>
      </c>
      <c r="AV353" s="14" t="s">
        <v>88</v>
      </c>
      <c r="AW353" s="14" t="s">
        <v>33</v>
      </c>
      <c r="AX353" s="14" t="s">
        <v>8</v>
      </c>
      <c r="AY353" s="185" t="s">
        <v>132</v>
      </c>
    </row>
    <row r="354" spans="1:65" s="2" customFormat="1" ht="24" customHeight="1">
      <c r="A354" s="32"/>
      <c r="B354" s="161"/>
      <c r="C354" s="162" t="s">
        <v>825</v>
      </c>
      <c r="D354" s="162" t="s">
        <v>135</v>
      </c>
      <c r="E354" s="163" t="s">
        <v>826</v>
      </c>
      <c r="F354" s="164" t="s">
        <v>827</v>
      </c>
      <c r="G354" s="165" t="s">
        <v>153</v>
      </c>
      <c r="H354" s="166">
        <v>11.85</v>
      </c>
      <c r="I354" s="167"/>
      <c r="J354" s="168">
        <f>ROUND(I354*H354,0)</f>
        <v>0</v>
      </c>
      <c r="K354" s="164" t="s">
        <v>139</v>
      </c>
      <c r="L354" s="33"/>
      <c r="M354" s="169" t="s">
        <v>1</v>
      </c>
      <c r="N354" s="170" t="s">
        <v>42</v>
      </c>
      <c r="O354" s="58"/>
      <c r="P354" s="171">
        <f>O354*H354</f>
        <v>0</v>
      </c>
      <c r="Q354" s="171">
        <v>0</v>
      </c>
      <c r="R354" s="171">
        <f>Q354*H354</f>
        <v>0</v>
      </c>
      <c r="S354" s="171">
        <v>8.8999999999999996E-2</v>
      </c>
      <c r="T354" s="172">
        <f>S354*H354</f>
        <v>1.0546499999999999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73" t="s">
        <v>91</v>
      </c>
      <c r="AT354" s="173" t="s">
        <v>135</v>
      </c>
      <c r="AU354" s="173" t="s">
        <v>85</v>
      </c>
      <c r="AY354" s="17" t="s">
        <v>132</v>
      </c>
      <c r="BE354" s="174">
        <f>IF(N354="základní",J354,0)</f>
        <v>0</v>
      </c>
      <c r="BF354" s="174">
        <f>IF(N354="snížená",J354,0)</f>
        <v>0</v>
      </c>
      <c r="BG354" s="174">
        <f>IF(N354="zákl. přenesená",J354,0)</f>
        <v>0</v>
      </c>
      <c r="BH354" s="174">
        <f>IF(N354="sníž. přenesená",J354,0)</f>
        <v>0</v>
      </c>
      <c r="BI354" s="174">
        <f>IF(N354="nulová",J354,0)</f>
        <v>0</v>
      </c>
      <c r="BJ354" s="17" t="s">
        <v>8</v>
      </c>
      <c r="BK354" s="174">
        <f>ROUND(I354*H354,0)</f>
        <v>0</v>
      </c>
      <c r="BL354" s="17" t="s">
        <v>91</v>
      </c>
      <c r="BM354" s="173" t="s">
        <v>828</v>
      </c>
    </row>
    <row r="355" spans="1:65" s="13" customFormat="1">
      <c r="B355" s="175"/>
      <c r="D355" s="176" t="s">
        <v>141</v>
      </c>
      <c r="E355" s="177" t="s">
        <v>1</v>
      </c>
      <c r="F355" s="178" t="s">
        <v>829</v>
      </c>
      <c r="H355" s="179">
        <v>11.85</v>
      </c>
      <c r="I355" s="180"/>
      <c r="L355" s="175"/>
      <c r="M355" s="181"/>
      <c r="N355" s="182"/>
      <c r="O355" s="182"/>
      <c r="P355" s="182"/>
      <c r="Q355" s="182"/>
      <c r="R355" s="182"/>
      <c r="S355" s="182"/>
      <c r="T355" s="183"/>
      <c r="AT355" s="177" t="s">
        <v>141</v>
      </c>
      <c r="AU355" s="177" t="s">
        <v>85</v>
      </c>
      <c r="AV355" s="13" t="s">
        <v>85</v>
      </c>
      <c r="AW355" s="13" t="s">
        <v>33</v>
      </c>
      <c r="AX355" s="13" t="s">
        <v>77</v>
      </c>
      <c r="AY355" s="177" t="s">
        <v>132</v>
      </c>
    </row>
    <row r="356" spans="1:65" s="14" customFormat="1">
      <c r="B356" s="184"/>
      <c r="D356" s="176" t="s">
        <v>141</v>
      </c>
      <c r="E356" s="185" t="s">
        <v>1</v>
      </c>
      <c r="F356" s="186" t="s">
        <v>830</v>
      </c>
      <c r="H356" s="187">
        <v>11.85</v>
      </c>
      <c r="I356" s="188"/>
      <c r="L356" s="184"/>
      <c r="M356" s="189"/>
      <c r="N356" s="190"/>
      <c r="O356" s="190"/>
      <c r="P356" s="190"/>
      <c r="Q356" s="190"/>
      <c r="R356" s="190"/>
      <c r="S356" s="190"/>
      <c r="T356" s="191"/>
      <c r="AT356" s="185" t="s">
        <v>141</v>
      </c>
      <c r="AU356" s="185" t="s">
        <v>85</v>
      </c>
      <c r="AV356" s="14" t="s">
        <v>88</v>
      </c>
      <c r="AW356" s="14" t="s">
        <v>33</v>
      </c>
      <c r="AX356" s="14" t="s">
        <v>8</v>
      </c>
      <c r="AY356" s="185" t="s">
        <v>132</v>
      </c>
    </row>
    <row r="357" spans="1:65" s="12" customFormat="1" ht="22.9" customHeight="1">
      <c r="B357" s="148"/>
      <c r="D357" s="149" t="s">
        <v>76</v>
      </c>
      <c r="E357" s="159" t="s">
        <v>191</v>
      </c>
      <c r="F357" s="159" t="s">
        <v>192</v>
      </c>
      <c r="I357" s="151"/>
      <c r="J357" s="160">
        <f>BK357</f>
        <v>0</v>
      </c>
      <c r="L357" s="148"/>
      <c r="M357" s="153"/>
      <c r="N357" s="154"/>
      <c r="O357" s="154"/>
      <c r="P357" s="155">
        <f>SUM(P358:P362)</f>
        <v>0</v>
      </c>
      <c r="Q357" s="154"/>
      <c r="R357" s="155">
        <f>SUM(R358:R362)</f>
        <v>0</v>
      </c>
      <c r="S357" s="154"/>
      <c r="T357" s="156">
        <f>SUM(T358:T362)</f>
        <v>0</v>
      </c>
      <c r="AR357" s="149" t="s">
        <v>8</v>
      </c>
      <c r="AT357" s="157" t="s">
        <v>76</v>
      </c>
      <c r="AU357" s="157" t="s">
        <v>8</v>
      </c>
      <c r="AY357" s="149" t="s">
        <v>132</v>
      </c>
      <c r="BK357" s="158">
        <f>SUM(BK358:BK362)</f>
        <v>0</v>
      </c>
    </row>
    <row r="358" spans="1:65" s="2" customFormat="1" ht="24" customHeight="1">
      <c r="A358" s="32"/>
      <c r="B358" s="161"/>
      <c r="C358" s="162" t="s">
        <v>831</v>
      </c>
      <c r="D358" s="162" t="s">
        <v>135</v>
      </c>
      <c r="E358" s="163" t="s">
        <v>194</v>
      </c>
      <c r="F358" s="164" t="s">
        <v>195</v>
      </c>
      <c r="G358" s="165" t="s">
        <v>196</v>
      </c>
      <c r="H358" s="166">
        <v>20.123000000000001</v>
      </c>
      <c r="I358" s="167"/>
      <c r="J358" s="168">
        <f>ROUND(I358*H358,0)</f>
        <v>0</v>
      </c>
      <c r="K358" s="164" t="s">
        <v>139</v>
      </c>
      <c r="L358" s="33"/>
      <c r="M358" s="169" t="s">
        <v>1</v>
      </c>
      <c r="N358" s="170" t="s">
        <v>42</v>
      </c>
      <c r="O358" s="58"/>
      <c r="P358" s="171">
        <f>O358*H358</f>
        <v>0</v>
      </c>
      <c r="Q358" s="171">
        <v>0</v>
      </c>
      <c r="R358" s="171">
        <f>Q358*H358</f>
        <v>0</v>
      </c>
      <c r="S358" s="171">
        <v>0</v>
      </c>
      <c r="T358" s="172">
        <f>S358*H358</f>
        <v>0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73" t="s">
        <v>91</v>
      </c>
      <c r="AT358" s="173" t="s">
        <v>135</v>
      </c>
      <c r="AU358" s="173" t="s">
        <v>85</v>
      </c>
      <c r="AY358" s="17" t="s">
        <v>132</v>
      </c>
      <c r="BE358" s="174">
        <f>IF(N358="základní",J358,0)</f>
        <v>0</v>
      </c>
      <c r="BF358" s="174">
        <f>IF(N358="snížená",J358,0)</f>
        <v>0</v>
      </c>
      <c r="BG358" s="174">
        <f>IF(N358="zákl. přenesená",J358,0)</f>
        <v>0</v>
      </c>
      <c r="BH358" s="174">
        <f>IF(N358="sníž. přenesená",J358,0)</f>
        <v>0</v>
      </c>
      <c r="BI358" s="174">
        <f>IF(N358="nulová",J358,0)</f>
        <v>0</v>
      </c>
      <c r="BJ358" s="17" t="s">
        <v>8</v>
      </c>
      <c r="BK358" s="174">
        <f>ROUND(I358*H358,0)</f>
        <v>0</v>
      </c>
      <c r="BL358" s="17" t="s">
        <v>91</v>
      </c>
      <c r="BM358" s="173" t="s">
        <v>832</v>
      </c>
    </row>
    <row r="359" spans="1:65" s="2" customFormat="1" ht="24" customHeight="1">
      <c r="A359" s="32"/>
      <c r="B359" s="161"/>
      <c r="C359" s="162" t="s">
        <v>833</v>
      </c>
      <c r="D359" s="162" t="s">
        <v>135</v>
      </c>
      <c r="E359" s="163" t="s">
        <v>199</v>
      </c>
      <c r="F359" s="164" t="s">
        <v>200</v>
      </c>
      <c r="G359" s="165" t="s">
        <v>196</v>
      </c>
      <c r="H359" s="166">
        <v>20.123000000000001</v>
      </c>
      <c r="I359" s="167"/>
      <c r="J359" s="168">
        <f>ROUND(I359*H359,0)</f>
        <v>0</v>
      </c>
      <c r="K359" s="164" t="s">
        <v>139</v>
      </c>
      <c r="L359" s="33"/>
      <c r="M359" s="169" t="s">
        <v>1</v>
      </c>
      <c r="N359" s="170" t="s">
        <v>42</v>
      </c>
      <c r="O359" s="58"/>
      <c r="P359" s="171">
        <f>O359*H359</f>
        <v>0</v>
      </c>
      <c r="Q359" s="171">
        <v>0</v>
      </c>
      <c r="R359" s="171">
        <f>Q359*H359</f>
        <v>0</v>
      </c>
      <c r="S359" s="171">
        <v>0</v>
      </c>
      <c r="T359" s="172">
        <f>S359*H359</f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73" t="s">
        <v>91</v>
      </c>
      <c r="AT359" s="173" t="s">
        <v>135</v>
      </c>
      <c r="AU359" s="173" t="s">
        <v>85</v>
      </c>
      <c r="AY359" s="17" t="s">
        <v>132</v>
      </c>
      <c r="BE359" s="174">
        <f>IF(N359="základní",J359,0)</f>
        <v>0</v>
      </c>
      <c r="BF359" s="174">
        <f>IF(N359="snížená",J359,0)</f>
        <v>0</v>
      </c>
      <c r="BG359" s="174">
        <f>IF(N359="zákl. přenesená",J359,0)</f>
        <v>0</v>
      </c>
      <c r="BH359" s="174">
        <f>IF(N359="sníž. přenesená",J359,0)</f>
        <v>0</v>
      </c>
      <c r="BI359" s="174">
        <f>IF(N359="nulová",J359,0)</f>
        <v>0</v>
      </c>
      <c r="BJ359" s="17" t="s">
        <v>8</v>
      </c>
      <c r="BK359" s="174">
        <f>ROUND(I359*H359,0)</f>
        <v>0</v>
      </c>
      <c r="BL359" s="17" t="s">
        <v>91</v>
      </c>
      <c r="BM359" s="173" t="s">
        <v>834</v>
      </c>
    </row>
    <row r="360" spans="1:65" s="2" customFormat="1" ht="24" customHeight="1">
      <c r="A360" s="32"/>
      <c r="B360" s="161"/>
      <c r="C360" s="162" t="s">
        <v>835</v>
      </c>
      <c r="D360" s="162" t="s">
        <v>135</v>
      </c>
      <c r="E360" s="163" t="s">
        <v>203</v>
      </c>
      <c r="F360" s="164" t="s">
        <v>204</v>
      </c>
      <c r="G360" s="165" t="s">
        <v>196</v>
      </c>
      <c r="H360" s="166">
        <v>603.69000000000005</v>
      </c>
      <c r="I360" s="167"/>
      <c r="J360" s="168">
        <f>ROUND(I360*H360,0)</f>
        <v>0</v>
      </c>
      <c r="K360" s="164" t="s">
        <v>139</v>
      </c>
      <c r="L360" s="33"/>
      <c r="M360" s="169" t="s">
        <v>1</v>
      </c>
      <c r="N360" s="170" t="s">
        <v>42</v>
      </c>
      <c r="O360" s="58"/>
      <c r="P360" s="171">
        <f>O360*H360</f>
        <v>0</v>
      </c>
      <c r="Q360" s="171">
        <v>0</v>
      </c>
      <c r="R360" s="171">
        <f>Q360*H360</f>
        <v>0</v>
      </c>
      <c r="S360" s="171">
        <v>0</v>
      </c>
      <c r="T360" s="172">
        <f>S360*H360</f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73" t="s">
        <v>91</v>
      </c>
      <c r="AT360" s="173" t="s">
        <v>135</v>
      </c>
      <c r="AU360" s="173" t="s">
        <v>85</v>
      </c>
      <c r="AY360" s="17" t="s">
        <v>132</v>
      </c>
      <c r="BE360" s="174">
        <f>IF(N360="základní",J360,0)</f>
        <v>0</v>
      </c>
      <c r="BF360" s="174">
        <f>IF(N360="snížená",J360,0)</f>
        <v>0</v>
      </c>
      <c r="BG360" s="174">
        <f>IF(N360="zákl. přenesená",J360,0)</f>
        <v>0</v>
      </c>
      <c r="BH360" s="174">
        <f>IF(N360="sníž. přenesená",J360,0)</f>
        <v>0</v>
      </c>
      <c r="BI360" s="174">
        <f>IF(N360="nulová",J360,0)</f>
        <v>0</v>
      </c>
      <c r="BJ360" s="17" t="s">
        <v>8</v>
      </c>
      <c r="BK360" s="174">
        <f>ROUND(I360*H360,0)</f>
        <v>0</v>
      </c>
      <c r="BL360" s="17" t="s">
        <v>91</v>
      </c>
      <c r="BM360" s="173" t="s">
        <v>836</v>
      </c>
    </row>
    <row r="361" spans="1:65" s="13" customFormat="1">
      <c r="B361" s="175"/>
      <c r="D361" s="176" t="s">
        <v>141</v>
      </c>
      <c r="F361" s="178" t="s">
        <v>837</v>
      </c>
      <c r="H361" s="179">
        <v>603.69000000000005</v>
      </c>
      <c r="I361" s="180"/>
      <c r="L361" s="175"/>
      <c r="M361" s="181"/>
      <c r="N361" s="182"/>
      <c r="O361" s="182"/>
      <c r="P361" s="182"/>
      <c r="Q361" s="182"/>
      <c r="R361" s="182"/>
      <c r="S361" s="182"/>
      <c r="T361" s="183"/>
      <c r="AT361" s="177" t="s">
        <v>141</v>
      </c>
      <c r="AU361" s="177" t="s">
        <v>85</v>
      </c>
      <c r="AV361" s="13" t="s">
        <v>85</v>
      </c>
      <c r="AW361" s="13" t="s">
        <v>3</v>
      </c>
      <c r="AX361" s="13" t="s">
        <v>8</v>
      </c>
      <c r="AY361" s="177" t="s">
        <v>132</v>
      </c>
    </row>
    <row r="362" spans="1:65" s="2" customFormat="1" ht="24" customHeight="1">
      <c r="A362" s="32"/>
      <c r="B362" s="161"/>
      <c r="C362" s="162" t="s">
        <v>838</v>
      </c>
      <c r="D362" s="162" t="s">
        <v>135</v>
      </c>
      <c r="E362" s="163" t="s">
        <v>839</v>
      </c>
      <c r="F362" s="164" t="s">
        <v>840</v>
      </c>
      <c r="G362" s="165" t="s">
        <v>196</v>
      </c>
      <c r="H362" s="166">
        <v>19.222999999999999</v>
      </c>
      <c r="I362" s="167"/>
      <c r="J362" s="168">
        <f>ROUND(I362*H362,0)</f>
        <v>0</v>
      </c>
      <c r="K362" s="164" t="s">
        <v>139</v>
      </c>
      <c r="L362" s="33"/>
      <c r="M362" s="169" t="s">
        <v>1</v>
      </c>
      <c r="N362" s="170" t="s">
        <v>42</v>
      </c>
      <c r="O362" s="58"/>
      <c r="P362" s="171">
        <f>O362*H362</f>
        <v>0</v>
      </c>
      <c r="Q362" s="171">
        <v>0</v>
      </c>
      <c r="R362" s="171">
        <f>Q362*H362</f>
        <v>0</v>
      </c>
      <c r="S362" s="171">
        <v>0</v>
      </c>
      <c r="T362" s="172">
        <f>S362*H362</f>
        <v>0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73" t="s">
        <v>91</v>
      </c>
      <c r="AT362" s="173" t="s">
        <v>135</v>
      </c>
      <c r="AU362" s="173" t="s">
        <v>85</v>
      </c>
      <c r="AY362" s="17" t="s">
        <v>132</v>
      </c>
      <c r="BE362" s="174">
        <f>IF(N362="základní",J362,0)</f>
        <v>0</v>
      </c>
      <c r="BF362" s="174">
        <f>IF(N362="snížená",J362,0)</f>
        <v>0</v>
      </c>
      <c r="BG362" s="174">
        <f>IF(N362="zákl. přenesená",J362,0)</f>
        <v>0</v>
      </c>
      <c r="BH362" s="174">
        <f>IF(N362="sníž. přenesená",J362,0)</f>
        <v>0</v>
      </c>
      <c r="BI362" s="174">
        <f>IF(N362="nulová",J362,0)</f>
        <v>0</v>
      </c>
      <c r="BJ362" s="17" t="s">
        <v>8</v>
      </c>
      <c r="BK362" s="174">
        <f>ROUND(I362*H362,0)</f>
        <v>0</v>
      </c>
      <c r="BL362" s="17" t="s">
        <v>91</v>
      </c>
      <c r="BM362" s="173" t="s">
        <v>841</v>
      </c>
    </row>
    <row r="363" spans="1:65" s="12" customFormat="1" ht="22.9" customHeight="1">
      <c r="B363" s="148"/>
      <c r="D363" s="149" t="s">
        <v>76</v>
      </c>
      <c r="E363" s="159" t="s">
        <v>211</v>
      </c>
      <c r="F363" s="159" t="s">
        <v>212</v>
      </c>
      <c r="I363" s="151"/>
      <c r="J363" s="160">
        <f>BK363</f>
        <v>0</v>
      </c>
      <c r="L363" s="148"/>
      <c r="M363" s="153"/>
      <c r="N363" s="154"/>
      <c r="O363" s="154"/>
      <c r="P363" s="155">
        <f>P364</f>
        <v>0</v>
      </c>
      <c r="Q363" s="154"/>
      <c r="R363" s="155">
        <f>R364</f>
        <v>0</v>
      </c>
      <c r="S363" s="154"/>
      <c r="T363" s="156">
        <f>T364</f>
        <v>0</v>
      </c>
      <c r="AR363" s="149" t="s">
        <v>8</v>
      </c>
      <c r="AT363" s="157" t="s">
        <v>76</v>
      </c>
      <c r="AU363" s="157" t="s">
        <v>8</v>
      </c>
      <c r="AY363" s="149" t="s">
        <v>132</v>
      </c>
      <c r="BK363" s="158">
        <f>BK364</f>
        <v>0</v>
      </c>
    </row>
    <row r="364" spans="1:65" s="2" customFormat="1" ht="24" customHeight="1">
      <c r="A364" s="32"/>
      <c r="B364" s="161"/>
      <c r="C364" s="162" t="s">
        <v>842</v>
      </c>
      <c r="D364" s="162" t="s">
        <v>135</v>
      </c>
      <c r="E364" s="163" t="s">
        <v>213</v>
      </c>
      <c r="F364" s="164" t="s">
        <v>214</v>
      </c>
      <c r="G364" s="165" t="s">
        <v>196</v>
      </c>
      <c r="H364" s="166">
        <v>53.512999999999998</v>
      </c>
      <c r="I364" s="167"/>
      <c r="J364" s="168">
        <f>ROUND(I364*H364,0)</f>
        <v>0</v>
      </c>
      <c r="K364" s="164" t="s">
        <v>139</v>
      </c>
      <c r="L364" s="33"/>
      <c r="M364" s="169" t="s">
        <v>1</v>
      </c>
      <c r="N364" s="170" t="s">
        <v>42</v>
      </c>
      <c r="O364" s="58"/>
      <c r="P364" s="171">
        <f>O364*H364</f>
        <v>0</v>
      </c>
      <c r="Q364" s="171">
        <v>0</v>
      </c>
      <c r="R364" s="171">
        <f>Q364*H364</f>
        <v>0</v>
      </c>
      <c r="S364" s="171">
        <v>0</v>
      </c>
      <c r="T364" s="172">
        <f>S364*H364</f>
        <v>0</v>
      </c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73" t="s">
        <v>91</v>
      </c>
      <c r="AT364" s="173" t="s">
        <v>135</v>
      </c>
      <c r="AU364" s="173" t="s">
        <v>85</v>
      </c>
      <c r="AY364" s="17" t="s">
        <v>132</v>
      </c>
      <c r="BE364" s="174">
        <f>IF(N364="základní",J364,0)</f>
        <v>0</v>
      </c>
      <c r="BF364" s="174">
        <f>IF(N364="snížená",J364,0)</f>
        <v>0</v>
      </c>
      <c r="BG364" s="174">
        <f>IF(N364="zákl. přenesená",J364,0)</f>
        <v>0</v>
      </c>
      <c r="BH364" s="174">
        <f>IF(N364="sníž. přenesená",J364,0)</f>
        <v>0</v>
      </c>
      <c r="BI364" s="174">
        <f>IF(N364="nulová",J364,0)</f>
        <v>0</v>
      </c>
      <c r="BJ364" s="17" t="s">
        <v>8</v>
      </c>
      <c r="BK364" s="174">
        <f>ROUND(I364*H364,0)</f>
        <v>0</v>
      </c>
      <c r="BL364" s="17" t="s">
        <v>91</v>
      </c>
      <c r="BM364" s="173" t="s">
        <v>843</v>
      </c>
    </row>
    <row r="365" spans="1:65" s="12" customFormat="1" ht="25.9" customHeight="1">
      <c r="B365" s="148"/>
      <c r="D365" s="149" t="s">
        <v>76</v>
      </c>
      <c r="E365" s="150" t="s">
        <v>216</v>
      </c>
      <c r="F365" s="150" t="s">
        <v>217</v>
      </c>
      <c r="I365" s="151"/>
      <c r="J365" s="152">
        <f>BK365</f>
        <v>0</v>
      </c>
      <c r="L365" s="148"/>
      <c r="M365" s="153"/>
      <c r="N365" s="154"/>
      <c r="O365" s="154"/>
      <c r="P365" s="155">
        <f>P366+P377+P384+P399+P424</f>
        <v>0</v>
      </c>
      <c r="Q365" s="154"/>
      <c r="R365" s="155">
        <f>R366+R377+R384+R399+R424</f>
        <v>2.945753963</v>
      </c>
      <c r="S365" s="154"/>
      <c r="T365" s="156">
        <f>T366+T377+T384+T399+T424</f>
        <v>1.0838670000000001</v>
      </c>
      <c r="AR365" s="149" t="s">
        <v>85</v>
      </c>
      <c r="AT365" s="157" t="s">
        <v>76</v>
      </c>
      <c r="AU365" s="157" t="s">
        <v>77</v>
      </c>
      <c r="AY365" s="149" t="s">
        <v>132</v>
      </c>
      <c r="BK365" s="158">
        <f>BK366+BK377+BK384+BK399+BK424</f>
        <v>0</v>
      </c>
    </row>
    <row r="366" spans="1:65" s="12" customFormat="1" ht="22.9" customHeight="1">
      <c r="B366" s="148"/>
      <c r="D366" s="149" t="s">
        <v>76</v>
      </c>
      <c r="E366" s="159" t="s">
        <v>844</v>
      </c>
      <c r="F366" s="159" t="s">
        <v>845</v>
      </c>
      <c r="I366" s="151"/>
      <c r="J366" s="160">
        <f>BK366</f>
        <v>0</v>
      </c>
      <c r="L366" s="148"/>
      <c r="M366" s="153"/>
      <c r="N366" s="154"/>
      <c r="O366" s="154"/>
      <c r="P366" s="155">
        <f>SUM(P367:P376)</f>
        <v>0</v>
      </c>
      <c r="Q366" s="154"/>
      <c r="R366" s="155">
        <f>SUM(R367:R376)</f>
        <v>0.3423987</v>
      </c>
      <c r="S366" s="154"/>
      <c r="T366" s="156">
        <f>SUM(T367:T376)</f>
        <v>0</v>
      </c>
      <c r="AR366" s="149" t="s">
        <v>85</v>
      </c>
      <c r="AT366" s="157" t="s">
        <v>76</v>
      </c>
      <c r="AU366" s="157" t="s">
        <v>8</v>
      </c>
      <c r="AY366" s="149" t="s">
        <v>132</v>
      </c>
      <c r="BK366" s="158">
        <f>SUM(BK367:BK376)</f>
        <v>0</v>
      </c>
    </row>
    <row r="367" spans="1:65" s="2" customFormat="1" ht="24" customHeight="1">
      <c r="A367" s="32"/>
      <c r="B367" s="161"/>
      <c r="C367" s="162" t="s">
        <v>846</v>
      </c>
      <c r="D367" s="162" t="s">
        <v>135</v>
      </c>
      <c r="E367" s="163" t="s">
        <v>847</v>
      </c>
      <c r="F367" s="164" t="s">
        <v>848</v>
      </c>
      <c r="G367" s="165" t="s">
        <v>153</v>
      </c>
      <c r="H367" s="166">
        <v>70.89</v>
      </c>
      <c r="I367" s="167"/>
      <c r="J367" s="168">
        <f>ROUND(I367*H367,0)</f>
        <v>0</v>
      </c>
      <c r="K367" s="164" t="s">
        <v>139</v>
      </c>
      <c r="L367" s="33"/>
      <c r="M367" s="169" t="s">
        <v>1</v>
      </c>
      <c r="N367" s="170" t="s">
        <v>42</v>
      </c>
      <c r="O367" s="58"/>
      <c r="P367" s="171">
        <f>O367*H367</f>
        <v>0</v>
      </c>
      <c r="Q367" s="171">
        <v>3.5000000000000001E-3</v>
      </c>
      <c r="R367" s="171">
        <f>Q367*H367</f>
        <v>0.248115</v>
      </c>
      <c r="S367" s="171">
        <v>0</v>
      </c>
      <c r="T367" s="172">
        <f>S367*H367</f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73" t="s">
        <v>220</v>
      </c>
      <c r="AT367" s="173" t="s">
        <v>135</v>
      </c>
      <c r="AU367" s="173" t="s">
        <v>85</v>
      </c>
      <c r="AY367" s="17" t="s">
        <v>132</v>
      </c>
      <c r="BE367" s="174">
        <f>IF(N367="základní",J367,0)</f>
        <v>0</v>
      </c>
      <c r="BF367" s="174">
        <f>IF(N367="snížená",J367,0)</f>
        <v>0</v>
      </c>
      <c r="BG367" s="174">
        <f>IF(N367="zákl. přenesená",J367,0)</f>
        <v>0</v>
      </c>
      <c r="BH367" s="174">
        <f>IF(N367="sníž. přenesená",J367,0)</f>
        <v>0</v>
      </c>
      <c r="BI367" s="174">
        <f>IF(N367="nulová",J367,0)</f>
        <v>0</v>
      </c>
      <c r="BJ367" s="17" t="s">
        <v>8</v>
      </c>
      <c r="BK367" s="174">
        <f>ROUND(I367*H367,0)</f>
        <v>0</v>
      </c>
      <c r="BL367" s="17" t="s">
        <v>220</v>
      </c>
      <c r="BM367" s="173" t="s">
        <v>849</v>
      </c>
    </row>
    <row r="368" spans="1:65" s="13" customFormat="1">
      <c r="B368" s="175"/>
      <c r="D368" s="176" t="s">
        <v>141</v>
      </c>
      <c r="E368" s="177" t="s">
        <v>1</v>
      </c>
      <c r="F368" s="178" t="s">
        <v>850</v>
      </c>
      <c r="H368" s="179">
        <v>70.89</v>
      </c>
      <c r="I368" s="180"/>
      <c r="L368" s="175"/>
      <c r="M368" s="181"/>
      <c r="N368" s="182"/>
      <c r="O368" s="182"/>
      <c r="P368" s="182"/>
      <c r="Q368" s="182"/>
      <c r="R368" s="182"/>
      <c r="S368" s="182"/>
      <c r="T368" s="183"/>
      <c r="AT368" s="177" t="s">
        <v>141</v>
      </c>
      <c r="AU368" s="177" t="s">
        <v>85</v>
      </c>
      <c r="AV368" s="13" t="s">
        <v>85</v>
      </c>
      <c r="AW368" s="13" t="s">
        <v>33</v>
      </c>
      <c r="AX368" s="13" t="s">
        <v>77</v>
      </c>
      <c r="AY368" s="177" t="s">
        <v>132</v>
      </c>
    </row>
    <row r="369" spans="1:65" s="14" customFormat="1">
      <c r="B369" s="184"/>
      <c r="D369" s="176" t="s">
        <v>141</v>
      </c>
      <c r="E369" s="185" t="s">
        <v>1</v>
      </c>
      <c r="F369" s="186" t="s">
        <v>148</v>
      </c>
      <c r="H369" s="187">
        <v>70.89</v>
      </c>
      <c r="I369" s="188"/>
      <c r="L369" s="184"/>
      <c r="M369" s="189"/>
      <c r="N369" s="190"/>
      <c r="O369" s="190"/>
      <c r="P369" s="190"/>
      <c r="Q369" s="190"/>
      <c r="R369" s="190"/>
      <c r="S369" s="190"/>
      <c r="T369" s="191"/>
      <c r="AT369" s="185" t="s">
        <v>141</v>
      </c>
      <c r="AU369" s="185" t="s">
        <v>85</v>
      </c>
      <c r="AV369" s="14" t="s">
        <v>88</v>
      </c>
      <c r="AW369" s="14" t="s">
        <v>33</v>
      </c>
      <c r="AX369" s="14" t="s">
        <v>8</v>
      </c>
      <c r="AY369" s="185" t="s">
        <v>132</v>
      </c>
    </row>
    <row r="370" spans="1:65" s="2" customFormat="1" ht="24" customHeight="1">
      <c r="A370" s="32"/>
      <c r="B370" s="161"/>
      <c r="C370" s="162" t="s">
        <v>851</v>
      </c>
      <c r="D370" s="162" t="s">
        <v>135</v>
      </c>
      <c r="E370" s="163" t="s">
        <v>852</v>
      </c>
      <c r="F370" s="164" t="s">
        <v>853</v>
      </c>
      <c r="G370" s="165" t="s">
        <v>153</v>
      </c>
      <c r="H370" s="166">
        <v>85.067999999999998</v>
      </c>
      <c r="I370" s="167"/>
      <c r="J370" s="168">
        <f>ROUND(I370*H370,0)</f>
        <v>0</v>
      </c>
      <c r="K370" s="164" t="s">
        <v>139</v>
      </c>
      <c r="L370" s="33"/>
      <c r="M370" s="169" t="s">
        <v>1</v>
      </c>
      <c r="N370" s="170" t="s">
        <v>42</v>
      </c>
      <c r="O370" s="58"/>
      <c r="P370" s="171">
        <f>O370*H370</f>
        <v>0</v>
      </c>
      <c r="Q370" s="171">
        <v>6.2500000000000001E-4</v>
      </c>
      <c r="R370" s="171">
        <f>Q370*H370</f>
        <v>5.3167499999999999E-2</v>
      </c>
      <c r="S370" s="171">
        <v>0</v>
      </c>
      <c r="T370" s="172">
        <f>S370*H370</f>
        <v>0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73" t="s">
        <v>220</v>
      </c>
      <c r="AT370" s="173" t="s">
        <v>135</v>
      </c>
      <c r="AU370" s="173" t="s">
        <v>85</v>
      </c>
      <c r="AY370" s="17" t="s">
        <v>132</v>
      </c>
      <c r="BE370" s="174">
        <f>IF(N370="základní",J370,0)</f>
        <v>0</v>
      </c>
      <c r="BF370" s="174">
        <f>IF(N370="snížená",J370,0)</f>
        <v>0</v>
      </c>
      <c r="BG370" s="174">
        <f>IF(N370="zákl. přenesená",J370,0)</f>
        <v>0</v>
      </c>
      <c r="BH370" s="174">
        <f>IF(N370="sníž. přenesená",J370,0)</f>
        <v>0</v>
      </c>
      <c r="BI370" s="174">
        <f>IF(N370="nulová",J370,0)</f>
        <v>0</v>
      </c>
      <c r="BJ370" s="17" t="s">
        <v>8</v>
      </c>
      <c r="BK370" s="174">
        <f>ROUND(I370*H370,0)</f>
        <v>0</v>
      </c>
      <c r="BL370" s="17" t="s">
        <v>220</v>
      </c>
      <c r="BM370" s="173" t="s">
        <v>854</v>
      </c>
    </row>
    <row r="371" spans="1:65" s="13" customFormat="1">
      <c r="B371" s="175"/>
      <c r="D371" s="176" t="s">
        <v>141</v>
      </c>
      <c r="E371" s="177" t="s">
        <v>1</v>
      </c>
      <c r="F371" s="178" t="s">
        <v>855</v>
      </c>
      <c r="H371" s="179">
        <v>85.067999999999998</v>
      </c>
      <c r="I371" s="180"/>
      <c r="L371" s="175"/>
      <c r="M371" s="181"/>
      <c r="N371" s="182"/>
      <c r="O371" s="182"/>
      <c r="P371" s="182"/>
      <c r="Q371" s="182"/>
      <c r="R371" s="182"/>
      <c r="S371" s="182"/>
      <c r="T371" s="183"/>
      <c r="AT371" s="177" t="s">
        <v>141</v>
      </c>
      <c r="AU371" s="177" t="s">
        <v>85</v>
      </c>
      <c r="AV371" s="13" t="s">
        <v>85</v>
      </c>
      <c r="AW371" s="13" t="s">
        <v>33</v>
      </c>
      <c r="AX371" s="13" t="s">
        <v>77</v>
      </c>
      <c r="AY371" s="177" t="s">
        <v>132</v>
      </c>
    </row>
    <row r="372" spans="1:65" s="14" customFormat="1">
      <c r="B372" s="184"/>
      <c r="D372" s="176" t="s">
        <v>141</v>
      </c>
      <c r="E372" s="185" t="s">
        <v>1</v>
      </c>
      <c r="F372" s="186" t="s">
        <v>148</v>
      </c>
      <c r="H372" s="187">
        <v>85.067999999999998</v>
      </c>
      <c r="I372" s="188"/>
      <c r="L372" s="184"/>
      <c r="M372" s="189"/>
      <c r="N372" s="190"/>
      <c r="O372" s="190"/>
      <c r="P372" s="190"/>
      <c r="Q372" s="190"/>
      <c r="R372" s="190"/>
      <c r="S372" s="190"/>
      <c r="T372" s="191"/>
      <c r="AT372" s="185" t="s">
        <v>141</v>
      </c>
      <c r="AU372" s="185" t="s">
        <v>85</v>
      </c>
      <c r="AV372" s="14" t="s">
        <v>88</v>
      </c>
      <c r="AW372" s="14" t="s">
        <v>33</v>
      </c>
      <c r="AX372" s="14" t="s">
        <v>8</v>
      </c>
      <c r="AY372" s="185" t="s">
        <v>132</v>
      </c>
    </row>
    <row r="373" spans="1:65" s="2" customFormat="1" ht="24" customHeight="1">
      <c r="A373" s="32"/>
      <c r="B373" s="161"/>
      <c r="C373" s="162" t="s">
        <v>856</v>
      </c>
      <c r="D373" s="162" t="s">
        <v>135</v>
      </c>
      <c r="E373" s="163" t="s">
        <v>857</v>
      </c>
      <c r="F373" s="164" t="s">
        <v>858</v>
      </c>
      <c r="G373" s="165" t="s">
        <v>138</v>
      </c>
      <c r="H373" s="166">
        <v>141.78</v>
      </c>
      <c r="I373" s="167"/>
      <c r="J373" s="168">
        <f>ROUND(I373*H373,0)</f>
        <v>0</v>
      </c>
      <c r="K373" s="164" t="s">
        <v>139</v>
      </c>
      <c r="L373" s="33"/>
      <c r="M373" s="169" t="s">
        <v>1</v>
      </c>
      <c r="N373" s="170" t="s">
        <v>42</v>
      </c>
      <c r="O373" s="58"/>
      <c r="P373" s="171">
        <f>O373*H373</f>
        <v>0</v>
      </c>
      <c r="Q373" s="171">
        <v>2.9E-4</v>
      </c>
      <c r="R373" s="171">
        <f>Q373*H373</f>
        <v>4.1116199999999999E-2</v>
      </c>
      <c r="S373" s="171">
        <v>0</v>
      </c>
      <c r="T373" s="172">
        <f>S373*H373</f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73" t="s">
        <v>220</v>
      </c>
      <c r="AT373" s="173" t="s">
        <v>135</v>
      </c>
      <c r="AU373" s="173" t="s">
        <v>85</v>
      </c>
      <c r="AY373" s="17" t="s">
        <v>132</v>
      </c>
      <c r="BE373" s="174">
        <f>IF(N373="základní",J373,0)</f>
        <v>0</v>
      </c>
      <c r="BF373" s="174">
        <f>IF(N373="snížená",J373,0)</f>
        <v>0</v>
      </c>
      <c r="BG373" s="174">
        <f>IF(N373="zákl. přenesená",J373,0)</f>
        <v>0</v>
      </c>
      <c r="BH373" s="174">
        <f>IF(N373="sníž. přenesená",J373,0)</f>
        <v>0</v>
      </c>
      <c r="BI373" s="174">
        <f>IF(N373="nulová",J373,0)</f>
        <v>0</v>
      </c>
      <c r="BJ373" s="17" t="s">
        <v>8</v>
      </c>
      <c r="BK373" s="174">
        <f>ROUND(I373*H373,0)</f>
        <v>0</v>
      </c>
      <c r="BL373" s="17" t="s">
        <v>220</v>
      </c>
      <c r="BM373" s="173" t="s">
        <v>859</v>
      </c>
    </row>
    <row r="374" spans="1:65" s="13" customFormat="1">
      <c r="B374" s="175"/>
      <c r="D374" s="176" t="s">
        <v>141</v>
      </c>
      <c r="E374" s="177" t="s">
        <v>1</v>
      </c>
      <c r="F374" s="178" t="s">
        <v>860</v>
      </c>
      <c r="H374" s="179">
        <v>141.78</v>
      </c>
      <c r="I374" s="180"/>
      <c r="L374" s="175"/>
      <c r="M374" s="181"/>
      <c r="N374" s="182"/>
      <c r="O374" s="182"/>
      <c r="P374" s="182"/>
      <c r="Q374" s="182"/>
      <c r="R374" s="182"/>
      <c r="S374" s="182"/>
      <c r="T374" s="183"/>
      <c r="AT374" s="177" t="s">
        <v>141</v>
      </c>
      <c r="AU374" s="177" t="s">
        <v>85</v>
      </c>
      <c r="AV374" s="13" t="s">
        <v>85</v>
      </c>
      <c r="AW374" s="13" t="s">
        <v>33</v>
      </c>
      <c r="AX374" s="13" t="s">
        <v>77</v>
      </c>
      <c r="AY374" s="177" t="s">
        <v>132</v>
      </c>
    </row>
    <row r="375" spans="1:65" s="14" customFormat="1">
      <c r="B375" s="184"/>
      <c r="D375" s="176" t="s">
        <v>141</v>
      </c>
      <c r="E375" s="185" t="s">
        <v>1</v>
      </c>
      <c r="F375" s="186" t="s">
        <v>148</v>
      </c>
      <c r="H375" s="187">
        <v>141.78</v>
      </c>
      <c r="I375" s="188"/>
      <c r="L375" s="184"/>
      <c r="M375" s="189"/>
      <c r="N375" s="190"/>
      <c r="O375" s="190"/>
      <c r="P375" s="190"/>
      <c r="Q375" s="190"/>
      <c r="R375" s="190"/>
      <c r="S375" s="190"/>
      <c r="T375" s="191"/>
      <c r="AT375" s="185" t="s">
        <v>141</v>
      </c>
      <c r="AU375" s="185" t="s">
        <v>85</v>
      </c>
      <c r="AV375" s="14" t="s">
        <v>88</v>
      </c>
      <c r="AW375" s="14" t="s">
        <v>33</v>
      </c>
      <c r="AX375" s="14" t="s">
        <v>8</v>
      </c>
      <c r="AY375" s="185" t="s">
        <v>132</v>
      </c>
    </row>
    <row r="376" spans="1:65" s="2" customFormat="1" ht="24" customHeight="1">
      <c r="A376" s="32"/>
      <c r="B376" s="161"/>
      <c r="C376" s="162" t="s">
        <v>861</v>
      </c>
      <c r="D376" s="162" t="s">
        <v>135</v>
      </c>
      <c r="E376" s="163" t="s">
        <v>862</v>
      </c>
      <c r="F376" s="164" t="s">
        <v>863</v>
      </c>
      <c r="G376" s="165" t="s">
        <v>196</v>
      </c>
      <c r="H376" s="166">
        <v>0.34200000000000003</v>
      </c>
      <c r="I376" s="167"/>
      <c r="J376" s="168">
        <f>ROUND(I376*H376,0)</f>
        <v>0</v>
      </c>
      <c r="K376" s="164" t="s">
        <v>139</v>
      </c>
      <c r="L376" s="33"/>
      <c r="M376" s="169" t="s">
        <v>1</v>
      </c>
      <c r="N376" s="170" t="s">
        <v>42</v>
      </c>
      <c r="O376" s="58"/>
      <c r="P376" s="171">
        <f>O376*H376</f>
        <v>0</v>
      </c>
      <c r="Q376" s="171">
        <v>0</v>
      </c>
      <c r="R376" s="171">
        <f>Q376*H376</f>
        <v>0</v>
      </c>
      <c r="S376" s="171">
        <v>0</v>
      </c>
      <c r="T376" s="172">
        <f>S376*H376</f>
        <v>0</v>
      </c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R376" s="173" t="s">
        <v>220</v>
      </c>
      <c r="AT376" s="173" t="s">
        <v>135</v>
      </c>
      <c r="AU376" s="173" t="s">
        <v>85</v>
      </c>
      <c r="AY376" s="17" t="s">
        <v>132</v>
      </c>
      <c r="BE376" s="174">
        <f>IF(N376="základní",J376,0)</f>
        <v>0</v>
      </c>
      <c r="BF376" s="174">
        <f>IF(N376="snížená",J376,0)</f>
        <v>0</v>
      </c>
      <c r="BG376" s="174">
        <f>IF(N376="zákl. přenesená",J376,0)</f>
        <v>0</v>
      </c>
      <c r="BH376" s="174">
        <f>IF(N376="sníž. přenesená",J376,0)</f>
        <v>0</v>
      </c>
      <c r="BI376" s="174">
        <f>IF(N376="nulová",J376,0)</f>
        <v>0</v>
      </c>
      <c r="BJ376" s="17" t="s">
        <v>8</v>
      </c>
      <c r="BK376" s="174">
        <f>ROUND(I376*H376,0)</f>
        <v>0</v>
      </c>
      <c r="BL376" s="17" t="s">
        <v>220</v>
      </c>
      <c r="BM376" s="173" t="s">
        <v>864</v>
      </c>
    </row>
    <row r="377" spans="1:65" s="12" customFormat="1" ht="22.9" customHeight="1">
      <c r="B377" s="148"/>
      <c r="D377" s="149" t="s">
        <v>76</v>
      </c>
      <c r="E377" s="159" t="s">
        <v>407</v>
      </c>
      <c r="F377" s="159" t="s">
        <v>408</v>
      </c>
      <c r="I377" s="151"/>
      <c r="J377" s="160">
        <f>BK377</f>
        <v>0</v>
      </c>
      <c r="L377" s="148"/>
      <c r="M377" s="153"/>
      <c r="N377" s="154"/>
      <c r="O377" s="154"/>
      <c r="P377" s="155">
        <f>SUM(P378:P383)</f>
        <v>0</v>
      </c>
      <c r="Q377" s="154"/>
      <c r="R377" s="155">
        <f>SUM(R378:R383)</f>
        <v>0.93744894000000012</v>
      </c>
      <c r="S377" s="154"/>
      <c r="T377" s="156">
        <f>SUM(T378:T383)</f>
        <v>0</v>
      </c>
      <c r="AR377" s="149" t="s">
        <v>85</v>
      </c>
      <c r="AT377" s="157" t="s">
        <v>76</v>
      </c>
      <c r="AU377" s="157" t="s">
        <v>8</v>
      </c>
      <c r="AY377" s="149" t="s">
        <v>132</v>
      </c>
      <c r="BK377" s="158">
        <f>SUM(BK378:BK383)</f>
        <v>0</v>
      </c>
    </row>
    <row r="378" spans="1:65" s="2" customFormat="1" ht="36" customHeight="1">
      <c r="A378" s="32"/>
      <c r="B378" s="161"/>
      <c r="C378" s="162" t="s">
        <v>865</v>
      </c>
      <c r="D378" s="162" t="s">
        <v>135</v>
      </c>
      <c r="E378" s="163" t="s">
        <v>866</v>
      </c>
      <c r="F378" s="164" t="s">
        <v>867</v>
      </c>
      <c r="G378" s="165" t="s">
        <v>153</v>
      </c>
      <c r="H378" s="166">
        <v>113.42400000000001</v>
      </c>
      <c r="I378" s="167"/>
      <c r="J378" s="168">
        <f>ROUND(I378*H378,0)</f>
        <v>0</v>
      </c>
      <c r="K378" s="164" t="s">
        <v>139</v>
      </c>
      <c r="L378" s="33"/>
      <c r="M378" s="169" t="s">
        <v>1</v>
      </c>
      <c r="N378" s="170" t="s">
        <v>42</v>
      </c>
      <c r="O378" s="58"/>
      <c r="P378" s="171">
        <f>O378*H378</f>
        <v>0</v>
      </c>
      <c r="Q378" s="171">
        <v>6.0600000000000003E-3</v>
      </c>
      <c r="R378" s="171">
        <f>Q378*H378</f>
        <v>0.68734944000000009</v>
      </c>
      <c r="S378" s="171">
        <v>0</v>
      </c>
      <c r="T378" s="172">
        <f>S378*H378</f>
        <v>0</v>
      </c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R378" s="173" t="s">
        <v>220</v>
      </c>
      <c r="AT378" s="173" t="s">
        <v>135</v>
      </c>
      <c r="AU378" s="173" t="s">
        <v>85</v>
      </c>
      <c r="AY378" s="17" t="s">
        <v>132</v>
      </c>
      <c r="BE378" s="174">
        <f>IF(N378="základní",J378,0)</f>
        <v>0</v>
      </c>
      <c r="BF378" s="174">
        <f>IF(N378="snížená",J378,0)</f>
        <v>0</v>
      </c>
      <c r="BG378" s="174">
        <f>IF(N378="zákl. přenesená",J378,0)</f>
        <v>0</v>
      </c>
      <c r="BH378" s="174">
        <f>IF(N378="sníž. přenesená",J378,0)</f>
        <v>0</v>
      </c>
      <c r="BI378" s="174">
        <f>IF(N378="nulová",J378,0)</f>
        <v>0</v>
      </c>
      <c r="BJ378" s="17" t="s">
        <v>8</v>
      </c>
      <c r="BK378" s="174">
        <f>ROUND(I378*H378,0)</f>
        <v>0</v>
      </c>
      <c r="BL378" s="17" t="s">
        <v>220</v>
      </c>
      <c r="BM378" s="173" t="s">
        <v>868</v>
      </c>
    </row>
    <row r="379" spans="1:65" s="13" customFormat="1">
      <c r="B379" s="175"/>
      <c r="D379" s="176" t="s">
        <v>141</v>
      </c>
      <c r="E379" s="177" t="s">
        <v>1</v>
      </c>
      <c r="F379" s="178" t="s">
        <v>869</v>
      </c>
      <c r="H379" s="179">
        <v>113.42400000000001</v>
      </c>
      <c r="I379" s="180"/>
      <c r="L379" s="175"/>
      <c r="M379" s="181"/>
      <c r="N379" s="182"/>
      <c r="O379" s="182"/>
      <c r="P379" s="182"/>
      <c r="Q379" s="182"/>
      <c r="R379" s="182"/>
      <c r="S379" s="182"/>
      <c r="T379" s="183"/>
      <c r="AT379" s="177" t="s">
        <v>141</v>
      </c>
      <c r="AU379" s="177" t="s">
        <v>85</v>
      </c>
      <c r="AV379" s="13" t="s">
        <v>85</v>
      </c>
      <c r="AW379" s="13" t="s">
        <v>33</v>
      </c>
      <c r="AX379" s="13" t="s">
        <v>77</v>
      </c>
      <c r="AY379" s="177" t="s">
        <v>132</v>
      </c>
    </row>
    <row r="380" spans="1:65" s="14" customFormat="1">
      <c r="B380" s="184"/>
      <c r="D380" s="176" t="s">
        <v>141</v>
      </c>
      <c r="E380" s="185" t="s">
        <v>508</v>
      </c>
      <c r="F380" s="186" t="s">
        <v>148</v>
      </c>
      <c r="H380" s="187">
        <v>113.42400000000001</v>
      </c>
      <c r="I380" s="188"/>
      <c r="L380" s="184"/>
      <c r="M380" s="189"/>
      <c r="N380" s="190"/>
      <c r="O380" s="190"/>
      <c r="P380" s="190"/>
      <c r="Q380" s="190"/>
      <c r="R380" s="190"/>
      <c r="S380" s="190"/>
      <c r="T380" s="191"/>
      <c r="AT380" s="185" t="s">
        <v>141</v>
      </c>
      <c r="AU380" s="185" t="s">
        <v>85</v>
      </c>
      <c r="AV380" s="14" t="s">
        <v>88</v>
      </c>
      <c r="AW380" s="14" t="s">
        <v>33</v>
      </c>
      <c r="AX380" s="14" t="s">
        <v>8</v>
      </c>
      <c r="AY380" s="185" t="s">
        <v>132</v>
      </c>
    </row>
    <row r="381" spans="1:65" s="2" customFormat="1" ht="24" customHeight="1">
      <c r="A381" s="32"/>
      <c r="B381" s="161"/>
      <c r="C381" s="192" t="s">
        <v>870</v>
      </c>
      <c r="D381" s="192" t="s">
        <v>226</v>
      </c>
      <c r="E381" s="193" t="s">
        <v>871</v>
      </c>
      <c r="F381" s="194" t="s">
        <v>872</v>
      </c>
      <c r="G381" s="195" t="s">
        <v>153</v>
      </c>
      <c r="H381" s="196">
        <v>119.095</v>
      </c>
      <c r="I381" s="197"/>
      <c r="J381" s="198">
        <f>ROUND(I381*H381,0)</f>
        <v>0</v>
      </c>
      <c r="K381" s="194" t="s">
        <v>139</v>
      </c>
      <c r="L381" s="199"/>
      <c r="M381" s="200" t="s">
        <v>1</v>
      </c>
      <c r="N381" s="201" t="s">
        <v>42</v>
      </c>
      <c r="O381" s="58"/>
      <c r="P381" s="171">
        <f>O381*H381</f>
        <v>0</v>
      </c>
      <c r="Q381" s="171">
        <v>2.0999999999999999E-3</v>
      </c>
      <c r="R381" s="171">
        <f>Q381*H381</f>
        <v>0.25009949999999997</v>
      </c>
      <c r="S381" s="171">
        <v>0</v>
      </c>
      <c r="T381" s="172">
        <f>S381*H381</f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73" t="s">
        <v>229</v>
      </c>
      <c r="AT381" s="173" t="s">
        <v>226</v>
      </c>
      <c r="AU381" s="173" t="s">
        <v>85</v>
      </c>
      <c r="AY381" s="17" t="s">
        <v>132</v>
      </c>
      <c r="BE381" s="174">
        <f>IF(N381="základní",J381,0)</f>
        <v>0</v>
      </c>
      <c r="BF381" s="174">
        <f>IF(N381="snížená",J381,0)</f>
        <v>0</v>
      </c>
      <c r="BG381" s="174">
        <f>IF(N381="zákl. přenesená",J381,0)</f>
        <v>0</v>
      </c>
      <c r="BH381" s="174">
        <f>IF(N381="sníž. přenesená",J381,0)</f>
        <v>0</v>
      </c>
      <c r="BI381" s="174">
        <f>IF(N381="nulová",J381,0)</f>
        <v>0</v>
      </c>
      <c r="BJ381" s="17" t="s">
        <v>8</v>
      </c>
      <c r="BK381" s="174">
        <f>ROUND(I381*H381,0)</f>
        <v>0</v>
      </c>
      <c r="BL381" s="17" t="s">
        <v>220</v>
      </c>
      <c r="BM381" s="173" t="s">
        <v>873</v>
      </c>
    </row>
    <row r="382" spans="1:65" s="13" customFormat="1">
      <c r="B382" s="175"/>
      <c r="D382" s="176" t="s">
        <v>141</v>
      </c>
      <c r="E382" s="177" t="s">
        <v>1</v>
      </c>
      <c r="F382" s="178" t="s">
        <v>874</v>
      </c>
      <c r="H382" s="179">
        <v>119.095</v>
      </c>
      <c r="I382" s="180"/>
      <c r="L382" s="175"/>
      <c r="M382" s="181"/>
      <c r="N382" s="182"/>
      <c r="O382" s="182"/>
      <c r="P382" s="182"/>
      <c r="Q382" s="182"/>
      <c r="R382" s="182"/>
      <c r="S382" s="182"/>
      <c r="T382" s="183"/>
      <c r="AT382" s="177" t="s">
        <v>141</v>
      </c>
      <c r="AU382" s="177" t="s">
        <v>85</v>
      </c>
      <c r="AV382" s="13" t="s">
        <v>85</v>
      </c>
      <c r="AW382" s="13" t="s">
        <v>33</v>
      </c>
      <c r="AX382" s="13" t="s">
        <v>8</v>
      </c>
      <c r="AY382" s="177" t="s">
        <v>132</v>
      </c>
    </row>
    <row r="383" spans="1:65" s="2" customFormat="1" ht="24" customHeight="1">
      <c r="A383" s="32"/>
      <c r="B383" s="161"/>
      <c r="C383" s="162" t="s">
        <v>875</v>
      </c>
      <c r="D383" s="162" t="s">
        <v>135</v>
      </c>
      <c r="E383" s="163" t="s">
        <v>427</v>
      </c>
      <c r="F383" s="164" t="s">
        <v>428</v>
      </c>
      <c r="G383" s="165" t="s">
        <v>196</v>
      </c>
      <c r="H383" s="166">
        <v>0.93700000000000006</v>
      </c>
      <c r="I383" s="167"/>
      <c r="J383" s="168">
        <f>ROUND(I383*H383,0)</f>
        <v>0</v>
      </c>
      <c r="K383" s="164" t="s">
        <v>139</v>
      </c>
      <c r="L383" s="33"/>
      <c r="M383" s="169" t="s">
        <v>1</v>
      </c>
      <c r="N383" s="170" t="s">
        <v>42</v>
      </c>
      <c r="O383" s="58"/>
      <c r="P383" s="171">
        <f>O383*H383</f>
        <v>0</v>
      </c>
      <c r="Q383" s="171">
        <v>0</v>
      </c>
      <c r="R383" s="171">
        <f>Q383*H383</f>
        <v>0</v>
      </c>
      <c r="S383" s="171">
        <v>0</v>
      </c>
      <c r="T383" s="172">
        <f>S383*H383</f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73" t="s">
        <v>220</v>
      </c>
      <c r="AT383" s="173" t="s">
        <v>135</v>
      </c>
      <c r="AU383" s="173" t="s">
        <v>85</v>
      </c>
      <c r="AY383" s="17" t="s">
        <v>132</v>
      </c>
      <c r="BE383" s="174">
        <f>IF(N383="základní",J383,0)</f>
        <v>0</v>
      </c>
      <c r="BF383" s="174">
        <f>IF(N383="snížená",J383,0)</f>
        <v>0</v>
      </c>
      <c r="BG383" s="174">
        <f>IF(N383="zákl. přenesená",J383,0)</f>
        <v>0</v>
      </c>
      <c r="BH383" s="174">
        <f>IF(N383="sníž. přenesená",J383,0)</f>
        <v>0</v>
      </c>
      <c r="BI383" s="174">
        <f>IF(N383="nulová",J383,0)</f>
        <v>0</v>
      </c>
      <c r="BJ383" s="17" t="s">
        <v>8</v>
      </c>
      <c r="BK383" s="174">
        <f>ROUND(I383*H383,0)</f>
        <v>0</v>
      </c>
      <c r="BL383" s="17" t="s">
        <v>220</v>
      </c>
      <c r="BM383" s="173" t="s">
        <v>876</v>
      </c>
    </row>
    <row r="384" spans="1:65" s="12" customFormat="1" ht="22.9" customHeight="1">
      <c r="B384" s="148"/>
      <c r="D384" s="149" t="s">
        <v>76</v>
      </c>
      <c r="E384" s="159" t="s">
        <v>447</v>
      </c>
      <c r="F384" s="159" t="s">
        <v>448</v>
      </c>
      <c r="I384" s="151"/>
      <c r="J384" s="160">
        <f>BK384</f>
        <v>0</v>
      </c>
      <c r="L384" s="148"/>
      <c r="M384" s="153"/>
      <c r="N384" s="154"/>
      <c r="O384" s="154"/>
      <c r="P384" s="155">
        <f>SUM(P385:P398)</f>
        <v>0</v>
      </c>
      <c r="Q384" s="154"/>
      <c r="R384" s="155">
        <f>SUM(R385:R398)</f>
        <v>0.310864323</v>
      </c>
      <c r="S384" s="154"/>
      <c r="T384" s="156">
        <f>SUM(T385:T398)</f>
        <v>0.183867</v>
      </c>
      <c r="AR384" s="149" t="s">
        <v>85</v>
      </c>
      <c r="AT384" s="157" t="s">
        <v>76</v>
      </c>
      <c r="AU384" s="157" t="s">
        <v>8</v>
      </c>
      <c r="AY384" s="149" t="s">
        <v>132</v>
      </c>
      <c r="BK384" s="158">
        <f>SUM(BK385:BK398)</f>
        <v>0</v>
      </c>
    </row>
    <row r="385" spans="1:65" s="2" customFormat="1" ht="16.5" customHeight="1">
      <c r="A385" s="32"/>
      <c r="B385" s="161"/>
      <c r="C385" s="162" t="s">
        <v>877</v>
      </c>
      <c r="D385" s="162" t="s">
        <v>135</v>
      </c>
      <c r="E385" s="163" t="s">
        <v>878</v>
      </c>
      <c r="F385" s="164" t="s">
        <v>879</v>
      </c>
      <c r="G385" s="165" t="s">
        <v>138</v>
      </c>
      <c r="H385" s="166">
        <v>110.1</v>
      </c>
      <c r="I385" s="167"/>
      <c r="J385" s="168">
        <f>ROUND(I385*H385,0)</f>
        <v>0</v>
      </c>
      <c r="K385" s="164" t="s">
        <v>139</v>
      </c>
      <c r="L385" s="33"/>
      <c r="M385" s="169" t="s">
        <v>1</v>
      </c>
      <c r="N385" s="170" t="s">
        <v>42</v>
      </c>
      <c r="O385" s="58"/>
      <c r="P385" s="171">
        <f>O385*H385</f>
        <v>0</v>
      </c>
      <c r="Q385" s="171">
        <v>0</v>
      </c>
      <c r="R385" s="171">
        <f>Q385*H385</f>
        <v>0</v>
      </c>
      <c r="S385" s="171">
        <v>1.67E-3</v>
      </c>
      <c r="T385" s="172">
        <f>S385*H385</f>
        <v>0.183867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73" t="s">
        <v>220</v>
      </c>
      <c r="AT385" s="173" t="s">
        <v>135</v>
      </c>
      <c r="AU385" s="173" t="s">
        <v>85</v>
      </c>
      <c r="AY385" s="17" t="s">
        <v>132</v>
      </c>
      <c r="BE385" s="174">
        <f>IF(N385="základní",J385,0)</f>
        <v>0</v>
      </c>
      <c r="BF385" s="174">
        <f>IF(N385="snížená",J385,0)</f>
        <v>0</v>
      </c>
      <c r="BG385" s="174">
        <f>IF(N385="zákl. přenesená",J385,0)</f>
        <v>0</v>
      </c>
      <c r="BH385" s="174">
        <f>IF(N385="sníž. přenesená",J385,0)</f>
        <v>0</v>
      </c>
      <c r="BI385" s="174">
        <f>IF(N385="nulová",J385,0)</f>
        <v>0</v>
      </c>
      <c r="BJ385" s="17" t="s">
        <v>8</v>
      </c>
      <c r="BK385" s="174">
        <f>ROUND(I385*H385,0)</f>
        <v>0</v>
      </c>
      <c r="BL385" s="17" t="s">
        <v>220</v>
      </c>
      <c r="BM385" s="173" t="s">
        <v>880</v>
      </c>
    </row>
    <row r="386" spans="1:65" s="13" customFormat="1">
      <c r="B386" s="175"/>
      <c r="D386" s="176" t="s">
        <v>141</v>
      </c>
      <c r="E386" s="177" t="s">
        <v>1</v>
      </c>
      <c r="F386" s="178" t="s">
        <v>881</v>
      </c>
      <c r="H386" s="179">
        <v>14.8</v>
      </c>
      <c r="I386" s="180"/>
      <c r="L386" s="175"/>
      <c r="M386" s="181"/>
      <c r="N386" s="182"/>
      <c r="O386" s="182"/>
      <c r="P386" s="182"/>
      <c r="Q386" s="182"/>
      <c r="R386" s="182"/>
      <c r="S386" s="182"/>
      <c r="T386" s="183"/>
      <c r="AT386" s="177" t="s">
        <v>141</v>
      </c>
      <c r="AU386" s="177" t="s">
        <v>85</v>
      </c>
      <c r="AV386" s="13" t="s">
        <v>85</v>
      </c>
      <c r="AW386" s="13" t="s">
        <v>33</v>
      </c>
      <c r="AX386" s="13" t="s">
        <v>77</v>
      </c>
      <c r="AY386" s="177" t="s">
        <v>132</v>
      </c>
    </row>
    <row r="387" spans="1:65" s="13" customFormat="1">
      <c r="B387" s="175"/>
      <c r="D387" s="176" t="s">
        <v>141</v>
      </c>
      <c r="E387" s="177" t="s">
        <v>1</v>
      </c>
      <c r="F387" s="178" t="s">
        <v>882</v>
      </c>
      <c r="H387" s="179">
        <v>3.1</v>
      </c>
      <c r="I387" s="180"/>
      <c r="L387" s="175"/>
      <c r="M387" s="181"/>
      <c r="N387" s="182"/>
      <c r="O387" s="182"/>
      <c r="P387" s="182"/>
      <c r="Q387" s="182"/>
      <c r="R387" s="182"/>
      <c r="S387" s="182"/>
      <c r="T387" s="183"/>
      <c r="AT387" s="177" t="s">
        <v>141</v>
      </c>
      <c r="AU387" s="177" t="s">
        <v>85</v>
      </c>
      <c r="AV387" s="13" t="s">
        <v>85</v>
      </c>
      <c r="AW387" s="13" t="s">
        <v>33</v>
      </c>
      <c r="AX387" s="13" t="s">
        <v>77</v>
      </c>
      <c r="AY387" s="177" t="s">
        <v>132</v>
      </c>
    </row>
    <row r="388" spans="1:65" s="13" customFormat="1">
      <c r="B388" s="175"/>
      <c r="D388" s="176" t="s">
        <v>141</v>
      </c>
      <c r="E388" s="177" t="s">
        <v>1</v>
      </c>
      <c r="F388" s="178" t="s">
        <v>883</v>
      </c>
      <c r="H388" s="179">
        <v>4.9000000000000004</v>
      </c>
      <c r="I388" s="180"/>
      <c r="L388" s="175"/>
      <c r="M388" s="181"/>
      <c r="N388" s="182"/>
      <c r="O388" s="182"/>
      <c r="P388" s="182"/>
      <c r="Q388" s="182"/>
      <c r="R388" s="182"/>
      <c r="S388" s="182"/>
      <c r="T388" s="183"/>
      <c r="AT388" s="177" t="s">
        <v>141</v>
      </c>
      <c r="AU388" s="177" t="s">
        <v>85</v>
      </c>
      <c r="AV388" s="13" t="s">
        <v>85</v>
      </c>
      <c r="AW388" s="13" t="s">
        <v>33</v>
      </c>
      <c r="AX388" s="13" t="s">
        <v>77</v>
      </c>
      <c r="AY388" s="177" t="s">
        <v>132</v>
      </c>
    </row>
    <row r="389" spans="1:65" s="13" customFormat="1">
      <c r="B389" s="175"/>
      <c r="D389" s="176" t="s">
        <v>141</v>
      </c>
      <c r="E389" s="177" t="s">
        <v>1</v>
      </c>
      <c r="F389" s="178" t="s">
        <v>884</v>
      </c>
      <c r="H389" s="179">
        <v>87.3</v>
      </c>
      <c r="I389" s="180"/>
      <c r="L389" s="175"/>
      <c r="M389" s="181"/>
      <c r="N389" s="182"/>
      <c r="O389" s="182"/>
      <c r="P389" s="182"/>
      <c r="Q389" s="182"/>
      <c r="R389" s="182"/>
      <c r="S389" s="182"/>
      <c r="T389" s="183"/>
      <c r="AT389" s="177" t="s">
        <v>141</v>
      </c>
      <c r="AU389" s="177" t="s">
        <v>85</v>
      </c>
      <c r="AV389" s="13" t="s">
        <v>85</v>
      </c>
      <c r="AW389" s="13" t="s">
        <v>33</v>
      </c>
      <c r="AX389" s="13" t="s">
        <v>77</v>
      </c>
      <c r="AY389" s="177" t="s">
        <v>132</v>
      </c>
    </row>
    <row r="390" spans="1:65" s="14" customFormat="1">
      <c r="B390" s="184"/>
      <c r="D390" s="176" t="s">
        <v>141</v>
      </c>
      <c r="E390" s="185" t="s">
        <v>1</v>
      </c>
      <c r="F390" s="186" t="s">
        <v>148</v>
      </c>
      <c r="H390" s="187">
        <v>110.1</v>
      </c>
      <c r="I390" s="188"/>
      <c r="L390" s="184"/>
      <c r="M390" s="189"/>
      <c r="N390" s="190"/>
      <c r="O390" s="190"/>
      <c r="P390" s="190"/>
      <c r="Q390" s="190"/>
      <c r="R390" s="190"/>
      <c r="S390" s="190"/>
      <c r="T390" s="191"/>
      <c r="AT390" s="185" t="s">
        <v>141</v>
      </c>
      <c r="AU390" s="185" t="s">
        <v>85</v>
      </c>
      <c r="AV390" s="14" t="s">
        <v>88</v>
      </c>
      <c r="AW390" s="14" t="s">
        <v>33</v>
      </c>
      <c r="AX390" s="14" t="s">
        <v>8</v>
      </c>
      <c r="AY390" s="185" t="s">
        <v>132</v>
      </c>
    </row>
    <row r="391" spans="1:65" s="2" customFormat="1" ht="24" customHeight="1">
      <c r="A391" s="32"/>
      <c r="B391" s="161"/>
      <c r="C391" s="162" t="s">
        <v>885</v>
      </c>
      <c r="D391" s="162" t="s">
        <v>135</v>
      </c>
      <c r="E391" s="163" t="s">
        <v>886</v>
      </c>
      <c r="F391" s="164" t="s">
        <v>887</v>
      </c>
      <c r="G391" s="165" t="s">
        <v>138</v>
      </c>
      <c r="H391" s="166">
        <v>115.5</v>
      </c>
      <c r="I391" s="167"/>
      <c r="J391" s="168">
        <f>ROUND(I391*H391,0)</f>
        <v>0</v>
      </c>
      <c r="K391" s="164" t="s">
        <v>139</v>
      </c>
      <c r="L391" s="33"/>
      <c r="M391" s="169" t="s">
        <v>1</v>
      </c>
      <c r="N391" s="170" t="s">
        <v>42</v>
      </c>
      <c r="O391" s="58"/>
      <c r="P391" s="171">
        <f>O391*H391</f>
        <v>0</v>
      </c>
      <c r="Q391" s="171">
        <v>2.691466E-3</v>
      </c>
      <c r="R391" s="171">
        <f>Q391*H391</f>
        <v>0.310864323</v>
      </c>
      <c r="S391" s="171">
        <v>0</v>
      </c>
      <c r="T391" s="172">
        <f>S391*H391</f>
        <v>0</v>
      </c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R391" s="173" t="s">
        <v>220</v>
      </c>
      <c r="AT391" s="173" t="s">
        <v>135</v>
      </c>
      <c r="AU391" s="173" t="s">
        <v>85</v>
      </c>
      <c r="AY391" s="17" t="s">
        <v>132</v>
      </c>
      <c r="BE391" s="174">
        <f>IF(N391="základní",J391,0)</f>
        <v>0</v>
      </c>
      <c r="BF391" s="174">
        <f>IF(N391="snížená",J391,0)</f>
        <v>0</v>
      </c>
      <c r="BG391" s="174">
        <f>IF(N391="zákl. přenesená",J391,0)</f>
        <v>0</v>
      </c>
      <c r="BH391" s="174">
        <f>IF(N391="sníž. přenesená",J391,0)</f>
        <v>0</v>
      </c>
      <c r="BI391" s="174">
        <f>IF(N391="nulová",J391,0)</f>
        <v>0</v>
      </c>
      <c r="BJ391" s="17" t="s">
        <v>8</v>
      </c>
      <c r="BK391" s="174">
        <f>ROUND(I391*H391,0)</f>
        <v>0</v>
      </c>
      <c r="BL391" s="17" t="s">
        <v>220</v>
      </c>
      <c r="BM391" s="173" t="s">
        <v>888</v>
      </c>
    </row>
    <row r="392" spans="1:65" s="13" customFormat="1">
      <c r="B392" s="175"/>
      <c r="D392" s="176" t="s">
        <v>141</v>
      </c>
      <c r="E392" s="177" t="s">
        <v>1</v>
      </c>
      <c r="F392" s="178" t="s">
        <v>889</v>
      </c>
      <c r="H392" s="179">
        <v>5.4</v>
      </c>
      <c r="I392" s="180"/>
      <c r="L392" s="175"/>
      <c r="M392" s="181"/>
      <c r="N392" s="182"/>
      <c r="O392" s="182"/>
      <c r="P392" s="182"/>
      <c r="Q392" s="182"/>
      <c r="R392" s="182"/>
      <c r="S392" s="182"/>
      <c r="T392" s="183"/>
      <c r="AT392" s="177" t="s">
        <v>141</v>
      </c>
      <c r="AU392" s="177" t="s">
        <v>85</v>
      </c>
      <c r="AV392" s="13" t="s">
        <v>85</v>
      </c>
      <c r="AW392" s="13" t="s">
        <v>33</v>
      </c>
      <c r="AX392" s="13" t="s">
        <v>77</v>
      </c>
      <c r="AY392" s="177" t="s">
        <v>132</v>
      </c>
    </row>
    <row r="393" spans="1:65" s="13" customFormat="1">
      <c r="B393" s="175"/>
      <c r="D393" s="176" t="s">
        <v>141</v>
      </c>
      <c r="E393" s="177" t="s">
        <v>1</v>
      </c>
      <c r="F393" s="178" t="s">
        <v>881</v>
      </c>
      <c r="H393" s="179">
        <v>14.8</v>
      </c>
      <c r="I393" s="180"/>
      <c r="L393" s="175"/>
      <c r="M393" s="181"/>
      <c r="N393" s="182"/>
      <c r="O393" s="182"/>
      <c r="P393" s="182"/>
      <c r="Q393" s="182"/>
      <c r="R393" s="182"/>
      <c r="S393" s="182"/>
      <c r="T393" s="183"/>
      <c r="AT393" s="177" t="s">
        <v>141</v>
      </c>
      <c r="AU393" s="177" t="s">
        <v>85</v>
      </c>
      <c r="AV393" s="13" t="s">
        <v>85</v>
      </c>
      <c r="AW393" s="13" t="s">
        <v>33</v>
      </c>
      <c r="AX393" s="13" t="s">
        <v>77</v>
      </c>
      <c r="AY393" s="177" t="s">
        <v>132</v>
      </c>
    </row>
    <row r="394" spans="1:65" s="13" customFormat="1">
      <c r="B394" s="175"/>
      <c r="D394" s="176" t="s">
        <v>141</v>
      </c>
      <c r="E394" s="177" t="s">
        <v>1</v>
      </c>
      <c r="F394" s="178" t="s">
        <v>882</v>
      </c>
      <c r="H394" s="179">
        <v>3.1</v>
      </c>
      <c r="I394" s="180"/>
      <c r="L394" s="175"/>
      <c r="M394" s="181"/>
      <c r="N394" s="182"/>
      <c r="O394" s="182"/>
      <c r="P394" s="182"/>
      <c r="Q394" s="182"/>
      <c r="R394" s="182"/>
      <c r="S394" s="182"/>
      <c r="T394" s="183"/>
      <c r="AT394" s="177" t="s">
        <v>141</v>
      </c>
      <c r="AU394" s="177" t="s">
        <v>85</v>
      </c>
      <c r="AV394" s="13" t="s">
        <v>85</v>
      </c>
      <c r="AW394" s="13" t="s">
        <v>33</v>
      </c>
      <c r="AX394" s="13" t="s">
        <v>77</v>
      </c>
      <c r="AY394" s="177" t="s">
        <v>132</v>
      </c>
    </row>
    <row r="395" spans="1:65" s="13" customFormat="1">
      <c r="B395" s="175"/>
      <c r="D395" s="176" t="s">
        <v>141</v>
      </c>
      <c r="E395" s="177" t="s">
        <v>1</v>
      </c>
      <c r="F395" s="178" t="s">
        <v>883</v>
      </c>
      <c r="H395" s="179">
        <v>4.9000000000000004</v>
      </c>
      <c r="I395" s="180"/>
      <c r="L395" s="175"/>
      <c r="M395" s="181"/>
      <c r="N395" s="182"/>
      <c r="O395" s="182"/>
      <c r="P395" s="182"/>
      <c r="Q395" s="182"/>
      <c r="R395" s="182"/>
      <c r="S395" s="182"/>
      <c r="T395" s="183"/>
      <c r="AT395" s="177" t="s">
        <v>141</v>
      </c>
      <c r="AU395" s="177" t="s">
        <v>85</v>
      </c>
      <c r="AV395" s="13" t="s">
        <v>85</v>
      </c>
      <c r="AW395" s="13" t="s">
        <v>33</v>
      </c>
      <c r="AX395" s="13" t="s">
        <v>77</v>
      </c>
      <c r="AY395" s="177" t="s">
        <v>132</v>
      </c>
    </row>
    <row r="396" spans="1:65" s="13" customFormat="1">
      <c r="B396" s="175"/>
      <c r="D396" s="176" t="s">
        <v>141</v>
      </c>
      <c r="E396" s="177" t="s">
        <v>1</v>
      </c>
      <c r="F396" s="178" t="s">
        <v>884</v>
      </c>
      <c r="H396" s="179">
        <v>87.3</v>
      </c>
      <c r="I396" s="180"/>
      <c r="L396" s="175"/>
      <c r="M396" s="181"/>
      <c r="N396" s="182"/>
      <c r="O396" s="182"/>
      <c r="P396" s="182"/>
      <c r="Q396" s="182"/>
      <c r="R396" s="182"/>
      <c r="S396" s="182"/>
      <c r="T396" s="183"/>
      <c r="AT396" s="177" t="s">
        <v>141</v>
      </c>
      <c r="AU396" s="177" t="s">
        <v>85</v>
      </c>
      <c r="AV396" s="13" t="s">
        <v>85</v>
      </c>
      <c r="AW396" s="13" t="s">
        <v>33</v>
      </c>
      <c r="AX396" s="13" t="s">
        <v>77</v>
      </c>
      <c r="AY396" s="177" t="s">
        <v>132</v>
      </c>
    </row>
    <row r="397" spans="1:65" s="14" customFormat="1">
      <c r="B397" s="184"/>
      <c r="D397" s="176" t="s">
        <v>141</v>
      </c>
      <c r="E397" s="185" t="s">
        <v>1</v>
      </c>
      <c r="F397" s="186" t="s">
        <v>148</v>
      </c>
      <c r="H397" s="187">
        <v>115.5</v>
      </c>
      <c r="I397" s="188"/>
      <c r="L397" s="184"/>
      <c r="M397" s="189"/>
      <c r="N397" s="190"/>
      <c r="O397" s="190"/>
      <c r="P397" s="190"/>
      <c r="Q397" s="190"/>
      <c r="R397" s="190"/>
      <c r="S397" s="190"/>
      <c r="T397" s="191"/>
      <c r="AT397" s="185" t="s">
        <v>141</v>
      </c>
      <c r="AU397" s="185" t="s">
        <v>85</v>
      </c>
      <c r="AV397" s="14" t="s">
        <v>88</v>
      </c>
      <c r="AW397" s="14" t="s">
        <v>33</v>
      </c>
      <c r="AX397" s="14" t="s">
        <v>8</v>
      </c>
      <c r="AY397" s="185" t="s">
        <v>132</v>
      </c>
    </row>
    <row r="398" spans="1:65" s="2" customFormat="1" ht="24" customHeight="1">
      <c r="A398" s="32"/>
      <c r="B398" s="161"/>
      <c r="C398" s="162" t="s">
        <v>890</v>
      </c>
      <c r="D398" s="162" t="s">
        <v>135</v>
      </c>
      <c r="E398" s="163" t="s">
        <v>503</v>
      </c>
      <c r="F398" s="164" t="s">
        <v>504</v>
      </c>
      <c r="G398" s="165" t="s">
        <v>196</v>
      </c>
      <c r="H398" s="166">
        <v>0.311</v>
      </c>
      <c r="I398" s="167"/>
      <c r="J398" s="168">
        <f>ROUND(I398*H398,0)</f>
        <v>0</v>
      </c>
      <c r="K398" s="164" t="s">
        <v>139</v>
      </c>
      <c r="L398" s="33"/>
      <c r="M398" s="169" t="s">
        <v>1</v>
      </c>
      <c r="N398" s="170" t="s">
        <v>42</v>
      </c>
      <c r="O398" s="58"/>
      <c r="P398" s="171">
        <f>O398*H398</f>
        <v>0</v>
      </c>
      <c r="Q398" s="171">
        <v>0</v>
      </c>
      <c r="R398" s="171">
        <f>Q398*H398</f>
        <v>0</v>
      </c>
      <c r="S398" s="171">
        <v>0</v>
      </c>
      <c r="T398" s="172">
        <f>S398*H398</f>
        <v>0</v>
      </c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R398" s="173" t="s">
        <v>220</v>
      </c>
      <c r="AT398" s="173" t="s">
        <v>135</v>
      </c>
      <c r="AU398" s="173" t="s">
        <v>85</v>
      </c>
      <c r="AY398" s="17" t="s">
        <v>132</v>
      </c>
      <c r="BE398" s="174">
        <f>IF(N398="základní",J398,0)</f>
        <v>0</v>
      </c>
      <c r="BF398" s="174">
        <f>IF(N398="snížená",J398,0)</f>
        <v>0</v>
      </c>
      <c r="BG398" s="174">
        <f>IF(N398="zákl. přenesená",J398,0)</f>
        <v>0</v>
      </c>
      <c r="BH398" s="174">
        <f>IF(N398="sníž. přenesená",J398,0)</f>
        <v>0</v>
      </c>
      <c r="BI398" s="174">
        <f>IF(N398="nulová",J398,0)</f>
        <v>0</v>
      </c>
      <c r="BJ398" s="17" t="s">
        <v>8</v>
      </c>
      <c r="BK398" s="174">
        <f>ROUND(I398*H398,0)</f>
        <v>0</v>
      </c>
      <c r="BL398" s="17" t="s">
        <v>220</v>
      </c>
      <c r="BM398" s="173" t="s">
        <v>891</v>
      </c>
    </row>
    <row r="399" spans="1:65" s="12" customFormat="1" ht="22.9" customHeight="1">
      <c r="B399" s="148"/>
      <c r="D399" s="149" t="s">
        <v>76</v>
      </c>
      <c r="E399" s="159" t="s">
        <v>290</v>
      </c>
      <c r="F399" s="159" t="s">
        <v>291</v>
      </c>
      <c r="I399" s="151"/>
      <c r="J399" s="160">
        <f>BK399</f>
        <v>0</v>
      </c>
      <c r="L399" s="148"/>
      <c r="M399" s="153"/>
      <c r="N399" s="154"/>
      <c r="O399" s="154"/>
      <c r="P399" s="155">
        <f>SUM(P400:P423)</f>
        <v>0</v>
      </c>
      <c r="Q399" s="154"/>
      <c r="R399" s="155">
        <f>SUM(R400:R423)</f>
        <v>1.2564610000000001</v>
      </c>
      <c r="S399" s="154"/>
      <c r="T399" s="156">
        <f>SUM(T400:T423)</f>
        <v>0.9</v>
      </c>
      <c r="AR399" s="149" t="s">
        <v>85</v>
      </c>
      <c r="AT399" s="157" t="s">
        <v>76</v>
      </c>
      <c r="AU399" s="157" t="s">
        <v>8</v>
      </c>
      <c r="AY399" s="149" t="s">
        <v>132</v>
      </c>
      <c r="BK399" s="158">
        <f>SUM(BK400:BK423)</f>
        <v>0</v>
      </c>
    </row>
    <row r="400" spans="1:65" s="2" customFormat="1" ht="24" customHeight="1">
      <c r="A400" s="32"/>
      <c r="B400" s="161"/>
      <c r="C400" s="162" t="s">
        <v>892</v>
      </c>
      <c r="D400" s="162" t="s">
        <v>135</v>
      </c>
      <c r="E400" s="163" t="s">
        <v>893</v>
      </c>
      <c r="F400" s="164" t="s">
        <v>894</v>
      </c>
      <c r="G400" s="165" t="s">
        <v>153</v>
      </c>
      <c r="H400" s="166">
        <v>0.9</v>
      </c>
      <c r="I400" s="167"/>
      <c r="J400" s="168">
        <f>ROUND(I400*H400,0)</f>
        <v>0</v>
      </c>
      <c r="K400" s="164" t="s">
        <v>139</v>
      </c>
      <c r="L400" s="33"/>
      <c r="M400" s="169" t="s">
        <v>1</v>
      </c>
      <c r="N400" s="170" t="s">
        <v>42</v>
      </c>
      <c r="O400" s="58"/>
      <c r="P400" s="171">
        <f>O400*H400</f>
        <v>0</v>
      </c>
      <c r="Q400" s="171">
        <v>0</v>
      </c>
      <c r="R400" s="171">
        <f>Q400*H400</f>
        <v>0</v>
      </c>
      <c r="S400" s="171">
        <v>0</v>
      </c>
      <c r="T400" s="172">
        <f>S400*H400</f>
        <v>0</v>
      </c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R400" s="173" t="s">
        <v>220</v>
      </c>
      <c r="AT400" s="173" t="s">
        <v>135</v>
      </c>
      <c r="AU400" s="173" t="s">
        <v>85</v>
      </c>
      <c r="AY400" s="17" t="s">
        <v>132</v>
      </c>
      <c r="BE400" s="174">
        <f>IF(N400="základní",J400,0)</f>
        <v>0</v>
      </c>
      <c r="BF400" s="174">
        <f>IF(N400="snížená",J400,0)</f>
        <v>0</v>
      </c>
      <c r="BG400" s="174">
        <f>IF(N400="zákl. přenesená",J400,0)</f>
        <v>0</v>
      </c>
      <c r="BH400" s="174">
        <f>IF(N400="sníž. přenesená",J400,0)</f>
        <v>0</v>
      </c>
      <c r="BI400" s="174">
        <f>IF(N400="nulová",J400,0)</f>
        <v>0</v>
      </c>
      <c r="BJ400" s="17" t="s">
        <v>8</v>
      </c>
      <c r="BK400" s="174">
        <f>ROUND(I400*H400,0)</f>
        <v>0</v>
      </c>
      <c r="BL400" s="17" t="s">
        <v>220</v>
      </c>
      <c r="BM400" s="173" t="s">
        <v>895</v>
      </c>
    </row>
    <row r="401" spans="1:65" s="13" customFormat="1">
      <c r="B401" s="175"/>
      <c r="D401" s="176" t="s">
        <v>141</v>
      </c>
      <c r="E401" s="177" t="s">
        <v>1</v>
      </c>
      <c r="F401" s="178" t="s">
        <v>896</v>
      </c>
      <c r="H401" s="179">
        <v>0.9</v>
      </c>
      <c r="I401" s="180"/>
      <c r="L401" s="175"/>
      <c r="M401" s="181"/>
      <c r="N401" s="182"/>
      <c r="O401" s="182"/>
      <c r="P401" s="182"/>
      <c r="Q401" s="182"/>
      <c r="R401" s="182"/>
      <c r="S401" s="182"/>
      <c r="T401" s="183"/>
      <c r="AT401" s="177" t="s">
        <v>141</v>
      </c>
      <c r="AU401" s="177" t="s">
        <v>85</v>
      </c>
      <c r="AV401" s="13" t="s">
        <v>85</v>
      </c>
      <c r="AW401" s="13" t="s">
        <v>33</v>
      </c>
      <c r="AX401" s="13" t="s">
        <v>8</v>
      </c>
      <c r="AY401" s="177" t="s">
        <v>132</v>
      </c>
    </row>
    <row r="402" spans="1:65" s="2" customFormat="1" ht="16.5" customHeight="1">
      <c r="A402" s="32"/>
      <c r="B402" s="161"/>
      <c r="C402" s="192" t="s">
        <v>897</v>
      </c>
      <c r="D402" s="192" t="s">
        <v>226</v>
      </c>
      <c r="E402" s="193" t="s">
        <v>898</v>
      </c>
      <c r="F402" s="194" t="s">
        <v>899</v>
      </c>
      <c r="G402" s="195" t="s">
        <v>153</v>
      </c>
      <c r="H402" s="196">
        <v>0.9</v>
      </c>
      <c r="I402" s="197"/>
      <c r="J402" s="198">
        <f>ROUND(I402*H402,0)</f>
        <v>0</v>
      </c>
      <c r="K402" s="194" t="s">
        <v>139</v>
      </c>
      <c r="L402" s="199"/>
      <c r="M402" s="200" t="s">
        <v>1</v>
      </c>
      <c r="N402" s="201" t="s">
        <v>42</v>
      </c>
      <c r="O402" s="58"/>
      <c r="P402" s="171">
        <f>O402*H402</f>
        <v>0</v>
      </c>
      <c r="Q402" s="171">
        <v>2.1999999999999999E-2</v>
      </c>
      <c r="R402" s="171">
        <f>Q402*H402</f>
        <v>1.9799999999999998E-2</v>
      </c>
      <c r="S402" s="171">
        <v>0</v>
      </c>
      <c r="T402" s="172">
        <f>S402*H402</f>
        <v>0</v>
      </c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R402" s="173" t="s">
        <v>229</v>
      </c>
      <c r="AT402" s="173" t="s">
        <v>226</v>
      </c>
      <c r="AU402" s="173" t="s">
        <v>85</v>
      </c>
      <c r="AY402" s="17" t="s">
        <v>132</v>
      </c>
      <c r="BE402" s="174">
        <f>IF(N402="základní",J402,0)</f>
        <v>0</v>
      </c>
      <c r="BF402" s="174">
        <f>IF(N402="snížená",J402,0)</f>
        <v>0</v>
      </c>
      <c r="BG402" s="174">
        <f>IF(N402="zákl. přenesená",J402,0)</f>
        <v>0</v>
      </c>
      <c r="BH402" s="174">
        <f>IF(N402="sníž. přenesená",J402,0)</f>
        <v>0</v>
      </c>
      <c r="BI402" s="174">
        <f>IF(N402="nulová",J402,0)</f>
        <v>0</v>
      </c>
      <c r="BJ402" s="17" t="s">
        <v>8</v>
      </c>
      <c r="BK402" s="174">
        <f>ROUND(I402*H402,0)</f>
        <v>0</v>
      </c>
      <c r="BL402" s="17" t="s">
        <v>220</v>
      </c>
      <c r="BM402" s="173" t="s">
        <v>900</v>
      </c>
    </row>
    <row r="403" spans="1:65" s="13" customFormat="1">
      <c r="B403" s="175"/>
      <c r="D403" s="176" t="s">
        <v>141</v>
      </c>
      <c r="E403" s="177" t="s">
        <v>1</v>
      </c>
      <c r="F403" s="178" t="s">
        <v>896</v>
      </c>
      <c r="H403" s="179">
        <v>0.9</v>
      </c>
      <c r="I403" s="180"/>
      <c r="L403" s="175"/>
      <c r="M403" s="181"/>
      <c r="N403" s="182"/>
      <c r="O403" s="182"/>
      <c r="P403" s="182"/>
      <c r="Q403" s="182"/>
      <c r="R403" s="182"/>
      <c r="S403" s="182"/>
      <c r="T403" s="183"/>
      <c r="AT403" s="177" t="s">
        <v>141</v>
      </c>
      <c r="AU403" s="177" t="s">
        <v>85</v>
      </c>
      <c r="AV403" s="13" t="s">
        <v>85</v>
      </c>
      <c r="AW403" s="13" t="s">
        <v>33</v>
      </c>
      <c r="AX403" s="13" t="s">
        <v>8</v>
      </c>
      <c r="AY403" s="177" t="s">
        <v>132</v>
      </c>
    </row>
    <row r="404" spans="1:65" s="2" customFormat="1" ht="24" customHeight="1">
      <c r="A404" s="32"/>
      <c r="B404" s="161"/>
      <c r="C404" s="162" t="s">
        <v>901</v>
      </c>
      <c r="D404" s="162" t="s">
        <v>135</v>
      </c>
      <c r="E404" s="163" t="s">
        <v>902</v>
      </c>
      <c r="F404" s="164" t="s">
        <v>903</v>
      </c>
      <c r="G404" s="165" t="s">
        <v>138</v>
      </c>
      <c r="H404" s="166">
        <v>5.6</v>
      </c>
      <c r="I404" s="167"/>
      <c r="J404" s="168">
        <f>ROUND(I404*H404,0)</f>
        <v>0</v>
      </c>
      <c r="K404" s="164" t="s">
        <v>139</v>
      </c>
      <c r="L404" s="33"/>
      <c r="M404" s="169" t="s">
        <v>1</v>
      </c>
      <c r="N404" s="170" t="s">
        <v>42</v>
      </c>
      <c r="O404" s="58"/>
      <c r="P404" s="171">
        <f>O404*H404</f>
        <v>0</v>
      </c>
      <c r="Q404" s="171">
        <v>0</v>
      </c>
      <c r="R404" s="171">
        <f>Q404*H404</f>
        <v>0</v>
      </c>
      <c r="S404" s="171">
        <v>0</v>
      </c>
      <c r="T404" s="172">
        <f>S404*H404</f>
        <v>0</v>
      </c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R404" s="173" t="s">
        <v>220</v>
      </c>
      <c r="AT404" s="173" t="s">
        <v>135</v>
      </c>
      <c r="AU404" s="173" t="s">
        <v>85</v>
      </c>
      <c r="AY404" s="17" t="s">
        <v>132</v>
      </c>
      <c r="BE404" s="174">
        <f>IF(N404="základní",J404,0)</f>
        <v>0</v>
      </c>
      <c r="BF404" s="174">
        <f>IF(N404="snížená",J404,0)</f>
        <v>0</v>
      </c>
      <c r="BG404" s="174">
        <f>IF(N404="zákl. přenesená",J404,0)</f>
        <v>0</v>
      </c>
      <c r="BH404" s="174">
        <f>IF(N404="sníž. přenesená",J404,0)</f>
        <v>0</v>
      </c>
      <c r="BI404" s="174">
        <f>IF(N404="nulová",J404,0)</f>
        <v>0</v>
      </c>
      <c r="BJ404" s="17" t="s">
        <v>8</v>
      </c>
      <c r="BK404" s="174">
        <f>ROUND(I404*H404,0)</f>
        <v>0</v>
      </c>
      <c r="BL404" s="17" t="s">
        <v>220</v>
      </c>
      <c r="BM404" s="173" t="s">
        <v>904</v>
      </c>
    </row>
    <row r="405" spans="1:65" s="13" customFormat="1">
      <c r="B405" s="175"/>
      <c r="D405" s="176" t="s">
        <v>141</v>
      </c>
      <c r="E405" s="177" t="s">
        <v>1</v>
      </c>
      <c r="F405" s="178" t="s">
        <v>905</v>
      </c>
      <c r="H405" s="179">
        <v>5.6</v>
      </c>
      <c r="I405" s="180"/>
      <c r="L405" s="175"/>
      <c r="M405" s="181"/>
      <c r="N405" s="182"/>
      <c r="O405" s="182"/>
      <c r="P405" s="182"/>
      <c r="Q405" s="182"/>
      <c r="R405" s="182"/>
      <c r="S405" s="182"/>
      <c r="T405" s="183"/>
      <c r="AT405" s="177" t="s">
        <v>141</v>
      </c>
      <c r="AU405" s="177" t="s">
        <v>85</v>
      </c>
      <c r="AV405" s="13" t="s">
        <v>85</v>
      </c>
      <c r="AW405" s="13" t="s">
        <v>33</v>
      </c>
      <c r="AX405" s="13" t="s">
        <v>8</v>
      </c>
      <c r="AY405" s="177" t="s">
        <v>132</v>
      </c>
    </row>
    <row r="406" spans="1:65" s="2" customFormat="1" ht="16.5" customHeight="1">
      <c r="A406" s="32"/>
      <c r="B406" s="161"/>
      <c r="C406" s="192" t="s">
        <v>906</v>
      </c>
      <c r="D406" s="192" t="s">
        <v>226</v>
      </c>
      <c r="E406" s="193" t="s">
        <v>907</v>
      </c>
      <c r="F406" s="194" t="s">
        <v>908</v>
      </c>
      <c r="G406" s="195" t="s">
        <v>138</v>
      </c>
      <c r="H406" s="196">
        <v>5.6</v>
      </c>
      <c r="I406" s="197"/>
      <c r="J406" s="198">
        <f>ROUND(I406*H406,0)</f>
        <v>0</v>
      </c>
      <c r="K406" s="194" t="s">
        <v>139</v>
      </c>
      <c r="L406" s="199"/>
      <c r="M406" s="200" t="s">
        <v>1</v>
      </c>
      <c r="N406" s="201" t="s">
        <v>42</v>
      </c>
      <c r="O406" s="58"/>
      <c r="P406" s="171">
        <f>O406*H406</f>
        <v>0</v>
      </c>
      <c r="Q406" s="171">
        <v>2.0000000000000001E-4</v>
      </c>
      <c r="R406" s="171">
        <f>Q406*H406</f>
        <v>1.1199999999999999E-3</v>
      </c>
      <c r="S406" s="171">
        <v>0</v>
      </c>
      <c r="T406" s="172">
        <f>S406*H406</f>
        <v>0</v>
      </c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R406" s="173" t="s">
        <v>229</v>
      </c>
      <c r="AT406" s="173" t="s">
        <v>226</v>
      </c>
      <c r="AU406" s="173" t="s">
        <v>85</v>
      </c>
      <c r="AY406" s="17" t="s">
        <v>132</v>
      </c>
      <c r="BE406" s="174">
        <f>IF(N406="základní",J406,0)</f>
        <v>0</v>
      </c>
      <c r="BF406" s="174">
        <f>IF(N406="snížená",J406,0)</f>
        <v>0</v>
      </c>
      <c r="BG406" s="174">
        <f>IF(N406="zákl. přenesená",J406,0)</f>
        <v>0</v>
      </c>
      <c r="BH406" s="174">
        <f>IF(N406="sníž. přenesená",J406,0)</f>
        <v>0</v>
      </c>
      <c r="BI406" s="174">
        <f>IF(N406="nulová",J406,0)</f>
        <v>0</v>
      </c>
      <c r="BJ406" s="17" t="s">
        <v>8</v>
      </c>
      <c r="BK406" s="174">
        <f>ROUND(I406*H406,0)</f>
        <v>0</v>
      </c>
      <c r="BL406" s="17" t="s">
        <v>220</v>
      </c>
      <c r="BM406" s="173" t="s">
        <v>909</v>
      </c>
    </row>
    <row r="407" spans="1:65" s="13" customFormat="1">
      <c r="B407" s="175"/>
      <c r="D407" s="176" t="s">
        <v>141</v>
      </c>
      <c r="E407" s="177" t="s">
        <v>1</v>
      </c>
      <c r="F407" s="178" t="s">
        <v>905</v>
      </c>
      <c r="H407" s="179">
        <v>5.6</v>
      </c>
      <c r="I407" s="180"/>
      <c r="L407" s="175"/>
      <c r="M407" s="181"/>
      <c r="N407" s="182"/>
      <c r="O407" s="182"/>
      <c r="P407" s="182"/>
      <c r="Q407" s="182"/>
      <c r="R407" s="182"/>
      <c r="S407" s="182"/>
      <c r="T407" s="183"/>
      <c r="AT407" s="177" t="s">
        <v>141</v>
      </c>
      <c r="AU407" s="177" t="s">
        <v>85</v>
      </c>
      <c r="AV407" s="13" t="s">
        <v>85</v>
      </c>
      <c r="AW407" s="13" t="s">
        <v>33</v>
      </c>
      <c r="AX407" s="13" t="s">
        <v>8</v>
      </c>
      <c r="AY407" s="177" t="s">
        <v>132</v>
      </c>
    </row>
    <row r="408" spans="1:65" s="2" customFormat="1" ht="16.5" customHeight="1">
      <c r="A408" s="32"/>
      <c r="B408" s="161"/>
      <c r="C408" s="162" t="s">
        <v>910</v>
      </c>
      <c r="D408" s="162" t="s">
        <v>135</v>
      </c>
      <c r="E408" s="163" t="s">
        <v>911</v>
      </c>
      <c r="F408" s="164" t="s">
        <v>912</v>
      </c>
      <c r="G408" s="165" t="s">
        <v>257</v>
      </c>
      <c r="H408" s="166">
        <v>3</v>
      </c>
      <c r="I408" s="167"/>
      <c r="J408" s="168">
        <f>ROUND(I408*H408,0)</f>
        <v>0</v>
      </c>
      <c r="K408" s="164" t="s">
        <v>1</v>
      </c>
      <c r="L408" s="33"/>
      <c r="M408" s="169" t="s">
        <v>1</v>
      </c>
      <c r="N408" s="170" t="s">
        <v>42</v>
      </c>
      <c r="O408" s="58"/>
      <c r="P408" s="171">
        <f>O408*H408</f>
        <v>0</v>
      </c>
      <c r="Q408" s="171">
        <v>3.7599999999999998E-4</v>
      </c>
      <c r="R408" s="171">
        <f>Q408*H408</f>
        <v>1.1279999999999999E-3</v>
      </c>
      <c r="S408" s="171">
        <v>0</v>
      </c>
      <c r="T408" s="172">
        <f>S408*H408</f>
        <v>0</v>
      </c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R408" s="173" t="s">
        <v>220</v>
      </c>
      <c r="AT408" s="173" t="s">
        <v>135</v>
      </c>
      <c r="AU408" s="173" t="s">
        <v>85</v>
      </c>
      <c r="AY408" s="17" t="s">
        <v>132</v>
      </c>
      <c r="BE408" s="174">
        <f>IF(N408="základní",J408,0)</f>
        <v>0</v>
      </c>
      <c r="BF408" s="174">
        <f>IF(N408="snížená",J408,0)</f>
        <v>0</v>
      </c>
      <c r="BG408" s="174">
        <f>IF(N408="zákl. přenesená",J408,0)</f>
        <v>0</v>
      </c>
      <c r="BH408" s="174">
        <f>IF(N408="sníž. přenesená",J408,0)</f>
        <v>0</v>
      </c>
      <c r="BI408" s="174">
        <f>IF(N408="nulová",J408,0)</f>
        <v>0</v>
      </c>
      <c r="BJ408" s="17" t="s">
        <v>8</v>
      </c>
      <c r="BK408" s="174">
        <f>ROUND(I408*H408,0)</f>
        <v>0</v>
      </c>
      <c r="BL408" s="17" t="s">
        <v>220</v>
      </c>
      <c r="BM408" s="173" t="s">
        <v>913</v>
      </c>
    </row>
    <row r="409" spans="1:65" s="13" customFormat="1">
      <c r="B409" s="175"/>
      <c r="D409" s="176" t="s">
        <v>141</v>
      </c>
      <c r="E409" s="177" t="s">
        <v>1</v>
      </c>
      <c r="F409" s="178" t="s">
        <v>914</v>
      </c>
      <c r="H409" s="179">
        <v>1</v>
      </c>
      <c r="I409" s="180"/>
      <c r="L409" s="175"/>
      <c r="M409" s="181"/>
      <c r="N409" s="182"/>
      <c r="O409" s="182"/>
      <c r="P409" s="182"/>
      <c r="Q409" s="182"/>
      <c r="R409" s="182"/>
      <c r="S409" s="182"/>
      <c r="T409" s="183"/>
      <c r="AT409" s="177" t="s">
        <v>141</v>
      </c>
      <c r="AU409" s="177" t="s">
        <v>85</v>
      </c>
      <c r="AV409" s="13" t="s">
        <v>85</v>
      </c>
      <c r="AW409" s="13" t="s">
        <v>33</v>
      </c>
      <c r="AX409" s="13" t="s">
        <v>77</v>
      </c>
      <c r="AY409" s="177" t="s">
        <v>132</v>
      </c>
    </row>
    <row r="410" spans="1:65" s="13" customFormat="1">
      <c r="B410" s="175"/>
      <c r="D410" s="176" t="s">
        <v>141</v>
      </c>
      <c r="E410" s="177" t="s">
        <v>1</v>
      </c>
      <c r="F410" s="178" t="s">
        <v>915</v>
      </c>
      <c r="H410" s="179">
        <v>1</v>
      </c>
      <c r="I410" s="180"/>
      <c r="L410" s="175"/>
      <c r="M410" s="181"/>
      <c r="N410" s="182"/>
      <c r="O410" s="182"/>
      <c r="P410" s="182"/>
      <c r="Q410" s="182"/>
      <c r="R410" s="182"/>
      <c r="S410" s="182"/>
      <c r="T410" s="183"/>
      <c r="AT410" s="177" t="s">
        <v>141</v>
      </c>
      <c r="AU410" s="177" t="s">
        <v>85</v>
      </c>
      <c r="AV410" s="13" t="s">
        <v>85</v>
      </c>
      <c r="AW410" s="13" t="s">
        <v>33</v>
      </c>
      <c r="AX410" s="13" t="s">
        <v>77</v>
      </c>
      <c r="AY410" s="177" t="s">
        <v>132</v>
      </c>
    </row>
    <row r="411" spans="1:65" s="13" customFormat="1">
      <c r="B411" s="175"/>
      <c r="D411" s="176" t="s">
        <v>141</v>
      </c>
      <c r="E411" s="177" t="s">
        <v>1</v>
      </c>
      <c r="F411" s="178" t="s">
        <v>916</v>
      </c>
      <c r="H411" s="179">
        <v>1</v>
      </c>
      <c r="I411" s="180"/>
      <c r="L411" s="175"/>
      <c r="M411" s="181"/>
      <c r="N411" s="182"/>
      <c r="O411" s="182"/>
      <c r="P411" s="182"/>
      <c r="Q411" s="182"/>
      <c r="R411" s="182"/>
      <c r="S411" s="182"/>
      <c r="T411" s="183"/>
      <c r="AT411" s="177" t="s">
        <v>141</v>
      </c>
      <c r="AU411" s="177" t="s">
        <v>85</v>
      </c>
      <c r="AV411" s="13" t="s">
        <v>85</v>
      </c>
      <c r="AW411" s="13" t="s">
        <v>33</v>
      </c>
      <c r="AX411" s="13" t="s">
        <v>77</v>
      </c>
      <c r="AY411" s="177" t="s">
        <v>132</v>
      </c>
    </row>
    <row r="412" spans="1:65" s="14" customFormat="1">
      <c r="B412" s="184"/>
      <c r="D412" s="176" t="s">
        <v>141</v>
      </c>
      <c r="E412" s="185" t="s">
        <v>1</v>
      </c>
      <c r="F412" s="186" t="s">
        <v>148</v>
      </c>
      <c r="H412" s="187">
        <v>3</v>
      </c>
      <c r="I412" s="188"/>
      <c r="L412" s="184"/>
      <c r="M412" s="189"/>
      <c r="N412" s="190"/>
      <c r="O412" s="190"/>
      <c r="P412" s="190"/>
      <c r="Q412" s="190"/>
      <c r="R412" s="190"/>
      <c r="S412" s="190"/>
      <c r="T412" s="191"/>
      <c r="AT412" s="185" t="s">
        <v>141</v>
      </c>
      <c r="AU412" s="185" t="s">
        <v>85</v>
      </c>
      <c r="AV412" s="14" t="s">
        <v>88</v>
      </c>
      <c r="AW412" s="14" t="s">
        <v>33</v>
      </c>
      <c r="AX412" s="14" t="s">
        <v>8</v>
      </c>
      <c r="AY412" s="185" t="s">
        <v>132</v>
      </c>
    </row>
    <row r="413" spans="1:65" s="2" customFormat="1" ht="24" customHeight="1">
      <c r="A413" s="32"/>
      <c r="B413" s="161"/>
      <c r="C413" s="162" t="s">
        <v>917</v>
      </c>
      <c r="D413" s="162" t="s">
        <v>135</v>
      </c>
      <c r="E413" s="163" t="s">
        <v>918</v>
      </c>
      <c r="F413" s="164" t="s">
        <v>919</v>
      </c>
      <c r="G413" s="165" t="s">
        <v>138</v>
      </c>
      <c r="H413" s="166">
        <v>18</v>
      </c>
      <c r="I413" s="167"/>
      <c r="J413" s="168">
        <f>ROUND(I413*H413,0)</f>
        <v>0</v>
      </c>
      <c r="K413" s="164" t="s">
        <v>1</v>
      </c>
      <c r="L413" s="33"/>
      <c r="M413" s="169" t="s">
        <v>1</v>
      </c>
      <c r="N413" s="170" t="s">
        <v>42</v>
      </c>
      <c r="O413" s="58"/>
      <c r="P413" s="171">
        <f>O413*H413</f>
        <v>0</v>
      </c>
      <c r="Q413" s="171">
        <v>0</v>
      </c>
      <c r="R413" s="171">
        <f>Q413*H413</f>
        <v>0</v>
      </c>
      <c r="S413" s="171">
        <v>0</v>
      </c>
      <c r="T413" s="172">
        <f>S413*H413</f>
        <v>0</v>
      </c>
      <c r="U413" s="32"/>
      <c r="V413" s="32"/>
      <c r="W413" s="32"/>
      <c r="X413" s="32"/>
      <c r="Y413" s="32"/>
      <c r="Z413" s="32"/>
      <c r="AA413" s="32"/>
      <c r="AB413" s="32"/>
      <c r="AC413" s="32"/>
      <c r="AD413" s="32"/>
      <c r="AE413" s="32"/>
      <c r="AR413" s="173" t="s">
        <v>220</v>
      </c>
      <c r="AT413" s="173" t="s">
        <v>135</v>
      </c>
      <c r="AU413" s="173" t="s">
        <v>85</v>
      </c>
      <c r="AY413" s="17" t="s">
        <v>132</v>
      </c>
      <c r="BE413" s="174">
        <f>IF(N413="základní",J413,0)</f>
        <v>0</v>
      </c>
      <c r="BF413" s="174">
        <f>IF(N413="snížená",J413,0)</f>
        <v>0</v>
      </c>
      <c r="BG413" s="174">
        <f>IF(N413="zákl. přenesená",J413,0)</f>
        <v>0</v>
      </c>
      <c r="BH413" s="174">
        <f>IF(N413="sníž. přenesená",J413,0)</f>
        <v>0</v>
      </c>
      <c r="BI413" s="174">
        <f>IF(N413="nulová",J413,0)</f>
        <v>0</v>
      </c>
      <c r="BJ413" s="17" t="s">
        <v>8</v>
      </c>
      <c r="BK413" s="174">
        <f>ROUND(I413*H413,0)</f>
        <v>0</v>
      </c>
      <c r="BL413" s="17" t="s">
        <v>220</v>
      </c>
      <c r="BM413" s="173" t="s">
        <v>920</v>
      </c>
    </row>
    <row r="414" spans="1:65" s="13" customFormat="1">
      <c r="B414" s="175"/>
      <c r="D414" s="176" t="s">
        <v>141</v>
      </c>
      <c r="E414" s="177" t="s">
        <v>1</v>
      </c>
      <c r="F414" s="178" t="s">
        <v>921</v>
      </c>
      <c r="H414" s="179">
        <v>18</v>
      </c>
      <c r="I414" s="180"/>
      <c r="L414" s="175"/>
      <c r="M414" s="181"/>
      <c r="N414" s="182"/>
      <c r="O414" s="182"/>
      <c r="P414" s="182"/>
      <c r="Q414" s="182"/>
      <c r="R414" s="182"/>
      <c r="S414" s="182"/>
      <c r="T414" s="183"/>
      <c r="AT414" s="177" t="s">
        <v>141</v>
      </c>
      <c r="AU414" s="177" t="s">
        <v>85</v>
      </c>
      <c r="AV414" s="13" t="s">
        <v>85</v>
      </c>
      <c r="AW414" s="13" t="s">
        <v>33</v>
      </c>
      <c r="AX414" s="13" t="s">
        <v>8</v>
      </c>
      <c r="AY414" s="177" t="s">
        <v>132</v>
      </c>
    </row>
    <row r="415" spans="1:65" s="2" customFormat="1" ht="24" customHeight="1">
      <c r="A415" s="32"/>
      <c r="B415" s="161"/>
      <c r="C415" s="162" t="s">
        <v>922</v>
      </c>
      <c r="D415" s="162" t="s">
        <v>135</v>
      </c>
      <c r="E415" s="163" t="s">
        <v>923</v>
      </c>
      <c r="F415" s="164" t="s">
        <v>924</v>
      </c>
      <c r="G415" s="165" t="s">
        <v>138</v>
      </c>
      <c r="H415" s="166">
        <v>18</v>
      </c>
      <c r="I415" s="167"/>
      <c r="J415" s="168">
        <f>ROUND(I415*H415,0)</f>
        <v>0</v>
      </c>
      <c r="K415" s="164" t="s">
        <v>139</v>
      </c>
      <c r="L415" s="33"/>
      <c r="M415" s="169" t="s">
        <v>1</v>
      </c>
      <c r="N415" s="170" t="s">
        <v>42</v>
      </c>
      <c r="O415" s="58"/>
      <c r="P415" s="171">
        <f>O415*H415</f>
        <v>0</v>
      </c>
      <c r="Q415" s="171">
        <v>0</v>
      </c>
      <c r="R415" s="171">
        <f>Q415*H415</f>
        <v>0</v>
      </c>
      <c r="S415" s="171">
        <v>0.05</v>
      </c>
      <c r="T415" s="172">
        <f>S415*H415</f>
        <v>0.9</v>
      </c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  <c r="AE415" s="32"/>
      <c r="AR415" s="173" t="s">
        <v>220</v>
      </c>
      <c r="AT415" s="173" t="s">
        <v>135</v>
      </c>
      <c r="AU415" s="173" t="s">
        <v>85</v>
      </c>
      <c r="AY415" s="17" t="s">
        <v>132</v>
      </c>
      <c r="BE415" s="174">
        <f>IF(N415="základní",J415,0)</f>
        <v>0</v>
      </c>
      <c r="BF415" s="174">
        <f>IF(N415="snížená",J415,0)</f>
        <v>0</v>
      </c>
      <c r="BG415" s="174">
        <f>IF(N415="zákl. přenesená",J415,0)</f>
        <v>0</v>
      </c>
      <c r="BH415" s="174">
        <f>IF(N415="sníž. přenesená",J415,0)</f>
        <v>0</v>
      </c>
      <c r="BI415" s="174">
        <f>IF(N415="nulová",J415,0)</f>
        <v>0</v>
      </c>
      <c r="BJ415" s="17" t="s">
        <v>8</v>
      </c>
      <c r="BK415" s="174">
        <f>ROUND(I415*H415,0)</f>
        <v>0</v>
      </c>
      <c r="BL415" s="17" t="s">
        <v>220</v>
      </c>
      <c r="BM415" s="173" t="s">
        <v>925</v>
      </c>
    </row>
    <row r="416" spans="1:65" s="13" customFormat="1">
      <c r="B416" s="175"/>
      <c r="D416" s="176" t="s">
        <v>141</v>
      </c>
      <c r="E416" s="177" t="s">
        <v>1</v>
      </c>
      <c r="F416" s="178" t="s">
        <v>926</v>
      </c>
      <c r="H416" s="179">
        <v>18</v>
      </c>
      <c r="I416" s="180"/>
      <c r="L416" s="175"/>
      <c r="M416" s="181"/>
      <c r="N416" s="182"/>
      <c r="O416" s="182"/>
      <c r="P416" s="182"/>
      <c r="Q416" s="182"/>
      <c r="R416" s="182"/>
      <c r="S416" s="182"/>
      <c r="T416" s="183"/>
      <c r="AT416" s="177" t="s">
        <v>141</v>
      </c>
      <c r="AU416" s="177" t="s">
        <v>85</v>
      </c>
      <c r="AV416" s="13" t="s">
        <v>85</v>
      </c>
      <c r="AW416" s="13" t="s">
        <v>33</v>
      </c>
      <c r="AX416" s="13" t="s">
        <v>8</v>
      </c>
      <c r="AY416" s="177" t="s">
        <v>132</v>
      </c>
    </row>
    <row r="417" spans="1:65" s="2" customFormat="1" ht="16.5" customHeight="1">
      <c r="A417" s="32"/>
      <c r="B417" s="161"/>
      <c r="C417" s="162" t="s">
        <v>927</v>
      </c>
      <c r="D417" s="162" t="s">
        <v>135</v>
      </c>
      <c r="E417" s="163" t="s">
        <v>928</v>
      </c>
      <c r="F417" s="164" t="s">
        <v>929</v>
      </c>
      <c r="G417" s="165" t="s">
        <v>930</v>
      </c>
      <c r="H417" s="166">
        <v>1</v>
      </c>
      <c r="I417" s="167"/>
      <c r="J417" s="168">
        <f>ROUND(I417*H417,0)</f>
        <v>0</v>
      </c>
      <c r="K417" s="164" t="s">
        <v>1</v>
      </c>
      <c r="L417" s="33"/>
      <c r="M417" s="169" t="s">
        <v>1</v>
      </c>
      <c r="N417" s="170" t="s">
        <v>42</v>
      </c>
      <c r="O417" s="58"/>
      <c r="P417" s="171">
        <f>O417*H417</f>
        <v>0</v>
      </c>
      <c r="Q417" s="171">
        <v>0</v>
      </c>
      <c r="R417" s="171">
        <f>Q417*H417</f>
        <v>0</v>
      </c>
      <c r="S417" s="171">
        <v>0</v>
      </c>
      <c r="T417" s="172">
        <f>S417*H417</f>
        <v>0</v>
      </c>
      <c r="U417" s="32"/>
      <c r="V417" s="32"/>
      <c r="W417" s="32"/>
      <c r="X417" s="32"/>
      <c r="Y417" s="32"/>
      <c r="Z417" s="32"/>
      <c r="AA417" s="32"/>
      <c r="AB417" s="32"/>
      <c r="AC417" s="32"/>
      <c r="AD417" s="32"/>
      <c r="AE417" s="32"/>
      <c r="AR417" s="173" t="s">
        <v>220</v>
      </c>
      <c r="AT417" s="173" t="s">
        <v>135</v>
      </c>
      <c r="AU417" s="173" t="s">
        <v>85</v>
      </c>
      <c r="AY417" s="17" t="s">
        <v>132</v>
      </c>
      <c r="BE417" s="174">
        <f>IF(N417="základní",J417,0)</f>
        <v>0</v>
      </c>
      <c r="BF417" s="174">
        <f>IF(N417="snížená",J417,0)</f>
        <v>0</v>
      </c>
      <c r="BG417" s="174">
        <f>IF(N417="zákl. přenesená",J417,0)</f>
        <v>0</v>
      </c>
      <c r="BH417" s="174">
        <f>IF(N417="sníž. přenesená",J417,0)</f>
        <v>0</v>
      </c>
      <c r="BI417" s="174">
        <f>IF(N417="nulová",J417,0)</f>
        <v>0</v>
      </c>
      <c r="BJ417" s="17" t="s">
        <v>8</v>
      </c>
      <c r="BK417" s="174">
        <f>ROUND(I417*H417,0)</f>
        <v>0</v>
      </c>
      <c r="BL417" s="17" t="s">
        <v>220</v>
      </c>
      <c r="BM417" s="173" t="s">
        <v>931</v>
      </c>
    </row>
    <row r="418" spans="1:65" s="13" customFormat="1">
      <c r="B418" s="175"/>
      <c r="D418" s="176" t="s">
        <v>141</v>
      </c>
      <c r="E418" s="177" t="s">
        <v>1</v>
      </c>
      <c r="F418" s="178" t="s">
        <v>932</v>
      </c>
      <c r="H418" s="179">
        <v>1</v>
      </c>
      <c r="I418" s="180"/>
      <c r="L418" s="175"/>
      <c r="M418" s="181"/>
      <c r="N418" s="182"/>
      <c r="O418" s="182"/>
      <c r="P418" s="182"/>
      <c r="Q418" s="182"/>
      <c r="R418" s="182"/>
      <c r="S418" s="182"/>
      <c r="T418" s="183"/>
      <c r="AT418" s="177" t="s">
        <v>141</v>
      </c>
      <c r="AU418" s="177" t="s">
        <v>85</v>
      </c>
      <c r="AV418" s="13" t="s">
        <v>85</v>
      </c>
      <c r="AW418" s="13" t="s">
        <v>33</v>
      </c>
      <c r="AX418" s="13" t="s">
        <v>8</v>
      </c>
      <c r="AY418" s="177" t="s">
        <v>132</v>
      </c>
    </row>
    <row r="419" spans="1:65" s="2" customFormat="1" ht="24" customHeight="1">
      <c r="A419" s="32"/>
      <c r="B419" s="161"/>
      <c r="C419" s="162" t="s">
        <v>933</v>
      </c>
      <c r="D419" s="162" t="s">
        <v>135</v>
      </c>
      <c r="E419" s="163" t="s">
        <v>934</v>
      </c>
      <c r="F419" s="164" t="s">
        <v>935</v>
      </c>
      <c r="G419" s="165" t="s">
        <v>936</v>
      </c>
      <c r="H419" s="166">
        <v>1179</v>
      </c>
      <c r="I419" s="167"/>
      <c r="J419" s="168">
        <f>ROUND(I419*H419,0)</f>
        <v>0</v>
      </c>
      <c r="K419" s="164" t="s">
        <v>139</v>
      </c>
      <c r="L419" s="33"/>
      <c r="M419" s="169" t="s">
        <v>1</v>
      </c>
      <c r="N419" s="170" t="s">
        <v>42</v>
      </c>
      <c r="O419" s="58"/>
      <c r="P419" s="171">
        <f>O419*H419</f>
        <v>0</v>
      </c>
      <c r="Q419" s="171">
        <v>4.6999999999999997E-5</v>
      </c>
      <c r="R419" s="171">
        <f>Q419*H419</f>
        <v>5.5412999999999997E-2</v>
      </c>
      <c r="S419" s="171">
        <v>0</v>
      </c>
      <c r="T419" s="172">
        <f>S419*H419</f>
        <v>0</v>
      </c>
      <c r="U419" s="32"/>
      <c r="V419" s="32"/>
      <c r="W419" s="32"/>
      <c r="X419" s="32"/>
      <c r="Y419" s="32"/>
      <c r="Z419" s="32"/>
      <c r="AA419" s="32"/>
      <c r="AB419" s="32"/>
      <c r="AC419" s="32"/>
      <c r="AD419" s="32"/>
      <c r="AE419" s="32"/>
      <c r="AR419" s="173" t="s">
        <v>220</v>
      </c>
      <c r="AT419" s="173" t="s">
        <v>135</v>
      </c>
      <c r="AU419" s="173" t="s">
        <v>85</v>
      </c>
      <c r="AY419" s="17" t="s">
        <v>132</v>
      </c>
      <c r="BE419" s="174">
        <f>IF(N419="základní",J419,0)</f>
        <v>0</v>
      </c>
      <c r="BF419" s="174">
        <f>IF(N419="snížená",J419,0)</f>
        <v>0</v>
      </c>
      <c r="BG419" s="174">
        <f>IF(N419="zákl. přenesená",J419,0)</f>
        <v>0</v>
      </c>
      <c r="BH419" s="174">
        <f>IF(N419="sníž. přenesená",J419,0)</f>
        <v>0</v>
      </c>
      <c r="BI419" s="174">
        <f>IF(N419="nulová",J419,0)</f>
        <v>0</v>
      </c>
      <c r="BJ419" s="17" t="s">
        <v>8</v>
      </c>
      <c r="BK419" s="174">
        <f>ROUND(I419*H419,0)</f>
        <v>0</v>
      </c>
      <c r="BL419" s="17" t="s">
        <v>220</v>
      </c>
      <c r="BM419" s="173" t="s">
        <v>937</v>
      </c>
    </row>
    <row r="420" spans="1:65" s="13" customFormat="1">
      <c r="B420" s="175"/>
      <c r="D420" s="176" t="s">
        <v>141</v>
      </c>
      <c r="E420" s="177" t="s">
        <v>1</v>
      </c>
      <c r="F420" s="178" t="s">
        <v>938</v>
      </c>
      <c r="H420" s="179">
        <v>1179</v>
      </c>
      <c r="I420" s="180"/>
      <c r="L420" s="175"/>
      <c r="M420" s="181"/>
      <c r="N420" s="182"/>
      <c r="O420" s="182"/>
      <c r="P420" s="182"/>
      <c r="Q420" s="182"/>
      <c r="R420" s="182"/>
      <c r="S420" s="182"/>
      <c r="T420" s="183"/>
      <c r="AT420" s="177" t="s">
        <v>141</v>
      </c>
      <c r="AU420" s="177" t="s">
        <v>85</v>
      </c>
      <c r="AV420" s="13" t="s">
        <v>85</v>
      </c>
      <c r="AW420" s="13" t="s">
        <v>33</v>
      </c>
      <c r="AX420" s="13" t="s">
        <v>8</v>
      </c>
      <c r="AY420" s="177" t="s">
        <v>132</v>
      </c>
    </row>
    <row r="421" spans="1:65" s="2" customFormat="1" ht="16.5" customHeight="1">
      <c r="A421" s="32"/>
      <c r="B421" s="161"/>
      <c r="C421" s="192" t="s">
        <v>939</v>
      </c>
      <c r="D421" s="192" t="s">
        <v>226</v>
      </c>
      <c r="E421" s="193" t="s">
        <v>940</v>
      </c>
      <c r="F421" s="194" t="s">
        <v>941</v>
      </c>
      <c r="G421" s="195" t="s">
        <v>936</v>
      </c>
      <c r="H421" s="196">
        <v>1179</v>
      </c>
      <c r="I421" s="197"/>
      <c r="J421" s="198">
        <f>ROUND(I421*H421,0)</f>
        <v>0</v>
      </c>
      <c r="K421" s="194" t="s">
        <v>1</v>
      </c>
      <c r="L421" s="199"/>
      <c r="M421" s="200" t="s">
        <v>1</v>
      </c>
      <c r="N421" s="201" t="s">
        <v>42</v>
      </c>
      <c r="O421" s="58"/>
      <c r="P421" s="171">
        <f>O421*H421</f>
        <v>0</v>
      </c>
      <c r="Q421" s="171">
        <v>1E-3</v>
      </c>
      <c r="R421" s="171">
        <f>Q421*H421</f>
        <v>1.179</v>
      </c>
      <c r="S421" s="171">
        <v>0</v>
      </c>
      <c r="T421" s="172">
        <f>S421*H421</f>
        <v>0</v>
      </c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R421" s="173" t="s">
        <v>229</v>
      </c>
      <c r="AT421" s="173" t="s">
        <v>226</v>
      </c>
      <c r="AU421" s="173" t="s">
        <v>85</v>
      </c>
      <c r="AY421" s="17" t="s">
        <v>132</v>
      </c>
      <c r="BE421" s="174">
        <f>IF(N421="základní",J421,0)</f>
        <v>0</v>
      </c>
      <c r="BF421" s="174">
        <f>IF(N421="snížená",J421,0)</f>
        <v>0</v>
      </c>
      <c r="BG421" s="174">
        <f>IF(N421="zákl. přenesená",J421,0)</f>
        <v>0</v>
      </c>
      <c r="BH421" s="174">
        <f>IF(N421="sníž. přenesená",J421,0)</f>
        <v>0</v>
      </c>
      <c r="BI421" s="174">
        <f>IF(N421="nulová",J421,0)</f>
        <v>0</v>
      </c>
      <c r="BJ421" s="17" t="s">
        <v>8</v>
      </c>
      <c r="BK421" s="174">
        <f>ROUND(I421*H421,0)</f>
        <v>0</v>
      </c>
      <c r="BL421" s="17" t="s">
        <v>220</v>
      </c>
      <c r="BM421" s="173" t="s">
        <v>942</v>
      </c>
    </row>
    <row r="422" spans="1:65" s="13" customFormat="1">
      <c r="B422" s="175"/>
      <c r="D422" s="176" t="s">
        <v>141</v>
      </c>
      <c r="E422" s="177" t="s">
        <v>1</v>
      </c>
      <c r="F422" s="178" t="s">
        <v>938</v>
      </c>
      <c r="H422" s="179">
        <v>1179</v>
      </c>
      <c r="I422" s="180"/>
      <c r="L422" s="175"/>
      <c r="M422" s="181"/>
      <c r="N422" s="182"/>
      <c r="O422" s="182"/>
      <c r="P422" s="182"/>
      <c r="Q422" s="182"/>
      <c r="R422" s="182"/>
      <c r="S422" s="182"/>
      <c r="T422" s="183"/>
      <c r="AT422" s="177" t="s">
        <v>141</v>
      </c>
      <c r="AU422" s="177" t="s">
        <v>85</v>
      </c>
      <c r="AV422" s="13" t="s">
        <v>85</v>
      </c>
      <c r="AW422" s="13" t="s">
        <v>33</v>
      </c>
      <c r="AX422" s="13" t="s">
        <v>8</v>
      </c>
      <c r="AY422" s="177" t="s">
        <v>132</v>
      </c>
    </row>
    <row r="423" spans="1:65" s="2" customFormat="1" ht="24" customHeight="1">
      <c r="A423" s="32"/>
      <c r="B423" s="161"/>
      <c r="C423" s="162" t="s">
        <v>943</v>
      </c>
      <c r="D423" s="162" t="s">
        <v>135</v>
      </c>
      <c r="E423" s="163" t="s">
        <v>301</v>
      </c>
      <c r="F423" s="164" t="s">
        <v>302</v>
      </c>
      <c r="G423" s="165" t="s">
        <v>196</v>
      </c>
      <c r="H423" s="166">
        <v>1.256</v>
      </c>
      <c r="I423" s="167"/>
      <c r="J423" s="168">
        <f>ROUND(I423*H423,0)</f>
        <v>0</v>
      </c>
      <c r="K423" s="164" t="s">
        <v>139</v>
      </c>
      <c r="L423" s="33"/>
      <c r="M423" s="169" t="s">
        <v>1</v>
      </c>
      <c r="N423" s="170" t="s">
        <v>42</v>
      </c>
      <c r="O423" s="58"/>
      <c r="P423" s="171">
        <f>O423*H423</f>
        <v>0</v>
      </c>
      <c r="Q423" s="171">
        <v>0</v>
      </c>
      <c r="R423" s="171">
        <f>Q423*H423</f>
        <v>0</v>
      </c>
      <c r="S423" s="171">
        <v>0</v>
      </c>
      <c r="T423" s="172">
        <f>S423*H423</f>
        <v>0</v>
      </c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R423" s="173" t="s">
        <v>220</v>
      </c>
      <c r="AT423" s="173" t="s">
        <v>135</v>
      </c>
      <c r="AU423" s="173" t="s">
        <v>85</v>
      </c>
      <c r="AY423" s="17" t="s">
        <v>132</v>
      </c>
      <c r="BE423" s="174">
        <f>IF(N423="základní",J423,0)</f>
        <v>0</v>
      </c>
      <c r="BF423" s="174">
        <f>IF(N423="snížená",J423,0)</f>
        <v>0</v>
      </c>
      <c r="BG423" s="174">
        <f>IF(N423="zákl. přenesená",J423,0)</f>
        <v>0</v>
      </c>
      <c r="BH423" s="174">
        <f>IF(N423="sníž. přenesená",J423,0)</f>
        <v>0</v>
      </c>
      <c r="BI423" s="174">
        <f>IF(N423="nulová",J423,0)</f>
        <v>0</v>
      </c>
      <c r="BJ423" s="17" t="s">
        <v>8</v>
      </c>
      <c r="BK423" s="174">
        <f>ROUND(I423*H423,0)</f>
        <v>0</v>
      </c>
      <c r="BL423" s="17" t="s">
        <v>220</v>
      </c>
      <c r="BM423" s="173" t="s">
        <v>944</v>
      </c>
    </row>
    <row r="424" spans="1:65" s="12" customFormat="1" ht="22.9" customHeight="1">
      <c r="B424" s="148"/>
      <c r="D424" s="149" t="s">
        <v>76</v>
      </c>
      <c r="E424" s="159" t="s">
        <v>945</v>
      </c>
      <c r="F424" s="159" t="s">
        <v>946</v>
      </c>
      <c r="I424" s="151"/>
      <c r="J424" s="160">
        <f>BK424</f>
        <v>0</v>
      </c>
      <c r="L424" s="148"/>
      <c r="M424" s="153"/>
      <c r="N424" s="154"/>
      <c r="O424" s="154"/>
      <c r="P424" s="155">
        <f>SUM(P425:P429)</f>
        <v>0</v>
      </c>
      <c r="Q424" s="154"/>
      <c r="R424" s="155">
        <f>SUM(R425:R429)</f>
        <v>9.8581000000000002E-2</v>
      </c>
      <c r="S424" s="154"/>
      <c r="T424" s="156">
        <f>SUM(T425:T429)</f>
        <v>0</v>
      </c>
      <c r="AR424" s="149" t="s">
        <v>85</v>
      </c>
      <c r="AT424" s="157" t="s">
        <v>76</v>
      </c>
      <c r="AU424" s="157" t="s">
        <v>8</v>
      </c>
      <c r="AY424" s="149" t="s">
        <v>132</v>
      </c>
      <c r="BK424" s="158">
        <f>SUM(BK425:BK429)</f>
        <v>0</v>
      </c>
    </row>
    <row r="425" spans="1:65" s="2" customFormat="1" ht="24" customHeight="1">
      <c r="A425" s="32"/>
      <c r="B425" s="161"/>
      <c r="C425" s="162" t="s">
        <v>947</v>
      </c>
      <c r="D425" s="162" t="s">
        <v>135</v>
      </c>
      <c r="E425" s="163" t="s">
        <v>948</v>
      </c>
      <c r="F425" s="164" t="s">
        <v>949</v>
      </c>
      <c r="G425" s="165" t="s">
        <v>153</v>
      </c>
      <c r="H425" s="166">
        <v>5</v>
      </c>
      <c r="I425" s="167"/>
      <c r="J425" s="168">
        <f>ROUND(I425*H425,0)</f>
        <v>0</v>
      </c>
      <c r="K425" s="164" t="s">
        <v>139</v>
      </c>
      <c r="L425" s="33"/>
      <c r="M425" s="169" t="s">
        <v>1</v>
      </c>
      <c r="N425" s="170" t="s">
        <v>42</v>
      </c>
      <c r="O425" s="58"/>
      <c r="P425" s="171">
        <f>O425*H425</f>
        <v>0</v>
      </c>
      <c r="Q425" s="171">
        <v>1.8666200000000001E-2</v>
      </c>
      <c r="R425" s="171">
        <f>Q425*H425</f>
        <v>9.3330999999999997E-2</v>
      </c>
      <c r="S425" s="171">
        <v>0</v>
      </c>
      <c r="T425" s="172">
        <f>S425*H425</f>
        <v>0</v>
      </c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R425" s="173" t="s">
        <v>220</v>
      </c>
      <c r="AT425" s="173" t="s">
        <v>135</v>
      </c>
      <c r="AU425" s="173" t="s">
        <v>85</v>
      </c>
      <c r="AY425" s="17" t="s">
        <v>132</v>
      </c>
      <c r="BE425" s="174">
        <f>IF(N425="základní",J425,0)</f>
        <v>0</v>
      </c>
      <c r="BF425" s="174">
        <f>IF(N425="snížená",J425,0)</f>
        <v>0</v>
      </c>
      <c r="BG425" s="174">
        <f>IF(N425="zákl. přenesená",J425,0)</f>
        <v>0</v>
      </c>
      <c r="BH425" s="174">
        <f>IF(N425="sníž. přenesená",J425,0)</f>
        <v>0</v>
      </c>
      <c r="BI425" s="174">
        <f>IF(N425="nulová",J425,0)</f>
        <v>0</v>
      </c>
      <c r="BJ425" s="17" t="s">
        <v>8</v>
      </c>
      <c r="BK425" s="174">
        <f>ROUND(I425*H425,0)</f>
        <v>0</v>
      </c>
      <c r="BL425" s="17" t="s">
        <v>220</v>
      </c>
      <c r="BM425" s="173" t="s">
        <v>950</v>
      </c>
    </row>
    <row r="426" spans="1:65" s="13" customFormat="1">
      <c r="B426" s="175"/>
      <c r="D426" s="176" t="s">
        <v>141</v>
      </c>
      <c r="E426" s="177" t="s">
        <v>1</v>
      </c>
      <c r="F426" s="178" t="s">
        <v>803</v>
      </c>
      <c r="H426" s="179">
        <v>5</v>
      </c>
      <c r="I426" s="180"/>
      <c r="L426" s="175"/>
      <c r="M426" s="181"/>
      <c r="N426" s="182"/>
      <c r="O426" s="182"/>
      <c r="P426" s="182"/>
      <c r="Q426" s="182"/>
      <c r="R426" s="182"/>
      <c r="S426" s="182"/>
      <c r="T426" s="183"/>
      <c r="AT426" s="177" t="s">
        <v>141</v>
      </c>
      <c r="AU426" s="177" t="s">
        <v>85</v>
      </c>
      <c r="AV426" s="13" t="s">
        <v>85</v>
      </c>
      <c r="AW426" s="13" t="s">
        <v>33</v>
      </c>
      <c r="AX426" s="13" t="s">
        <v>8</v>
      </c>
      <c r="AY426" s="177" t="s">
        <v>132</v>
      </c>
    </row>
    <row r="427" spans="1:65" s="2" customFormat="1" ht="16.5" customHeight="1">
      <c r="A427" s="32"/>
      <c r="B427" s="161"/>
      <c r="C427" s="162" t="s">
        <v>951</v>
      </c>
      <c r="D427" s="162" t="s">
        <v>135</v>
      </c>
      <c r="E427" s="163" t="s">
        <v>952</v>
      </c>
      <c r="F427" s="164" t="s">
        <v>953</v>
      </c>
      <c r="G427" s="165" t="s">
        <v>153</v>
      </c>
      <c r="H427" s="166">
        <v>5</v>
      </c>
      <c r="I427" s="167"/>
      <c r="J427" s="168">
        <f>ROUND(I427*H427,0)</f>
        <v>0</v>
      </c>
      <c r="K427" s="164" t="s">
        <v>139</v>
      </c>
      <c r="L427" s="33"/>
      <c r="M427" s="169" t="s">
        <v>1</v>
      </c>
      <c r="N427" s="170" t="s">
        <v>42</v>
      </c>
      <c r="O427" s="58"/>
      <c r="P427" s="171">
        <f>O427*H427</f>
        <v>0</v>
      </c>
      <c r="Q427" s="171">
        <v>1.0499999999999999E-3</v>
      </c>
      <c r="R427" s="171">
        <f>Q427*H427</f>
        <v>5.2499999999999995E-3</v>
      </c>
      <c r="S427" s="171">
        <v>0</v>
      </c>
      <c r="T427" s="172">
        <f>S427*H427</f>
        <v>0</v>
      </c>
      <c r="U427" s="32"/>
      <c r="V427" s="32"/>
      <c r="W427" s="32"/>
      <c r="X427" s="32"/>
      <c r="Y427" s="32"/>
      <c r="Z427" s="32"/>
      <c r="AA427" s="32"/>
      <c r="AB427" s="32"/>
      <c r="AC427" s="32"/>
      <c r="AD427" s="32"/>
      <c r="AE427" s="32"/>
      <c r="AR427" s="173" t="s">
        <v>220</v>
      </c>
      <c r="AT427" s="173" t="s">
        <v>135</v>
      </c>
      <c r="AU427" s="173" t="s">
        <v>85</v>
      </c>
      <c r="AY427" s="17" t="s">
        <v>132</v>
      </c>
      <c r="BE427" s="174">
        <f>IF(N427="základní",J427,0)</f>
        <v>0</v>
      </c>
      <c r="BF427" s="174">
        <f>IF(N427="snížená",J427,0)</f>
        <v>0</v>
      </c>
      <c r="BG427" s="174">
        <f>IF(N427="zákl. přenesená",J427,0)</f>
        <v>0</v>
      </c>
      <c r="BH427" s="174">
        <f>IF(N427="sníž. přenesená",J427,0)</f>
        <v>0</v>
      </c>
      <c r="BI427" s="174">
        <f>IF(N427="nulová",J427,0)</f>
        <v>0</v>
      </c>
      <c r="BJ427" s="17" t="s">
        <v>8</v>
      </c>
      <c r="BK427" s="174">
        <f>ROUND(I427*H427,0)</f>
        <v>0</v>
      </c>
      <c r="BL427" s="17" t="s">
        <v>220</v>
      </c>
      <c r="BM427" s="173" t="s">
        <v>954</v>
      </c>
    </row>
    <row r="428" spans="1:65" s="13" customFormat="1">
      <c r="B428" s="175"/>
      <c r="D428" s="176" t="s">
        <v>141</v>
      </c>
      <c r="E428" s="177" t="s">
        <v>1</v>
      </c>
      <c r="F428" s="178" t="s">
        <v>803</v>
      </c>
      <c r="H428" s="179">
        <v>5</v>
      </c>
      <c r="I428" s="180"/>
      <c r="L428" s="175"/>
      <c r="M428" s="181"/>
      <c r="N428" s="182"/>
      <c r="O428" s="182"/>
      <c r="P428" s="182"/>
      <c r="Q428" s="182"/>
      <c r="R428" s="182"/>
      <c r="S428" s="182"/>
      <c r="T428" s="183"/>
      <c r="AT428" s="177" t="s">
        <v>141</v>
      </c>
      <c r="AU428" s="177" t="s">
        <v>85</v>
      </c>
      <c r="AV428" s="13" t="s">
        <v>85</v>
      </c>
      <c r="AW428" s="13" t="s">
        <v>33</v>
      </c>
      <c r="AX428" s="13" t="s">
        <v>8</v>
      </c>
      <c r="AY428" s="177" t="s">
        <v>132</v>
      </c>
    </row>
    <row r="429" spans="1:65" s="2" customFormat="1" ht="24" customHeight="1">
      <c r="A429" s="32"/>
      <c r="B429" s="161"/>
      <c r="C429" s="162" t="s">
        <v>955</v>
      </c>
      <c r="D429" s="162" t="s">
        <v>135</v>
      </c>
      <c r="E429" s="163" t="s">
        <v>956</v>
      </c>
      <c r="F429" s="164" t="s">
        <v>957</v>
      </c>
      <c r="G429" s="165" t="s">
        <v>196</v>
      </c>
      <c r="H429" s="166">
        <v>9.9000000000000005E-2</v>
      </c>
      <c r="I429" s="167"/>
      <c r="J429" s="168">
        <f>ROUND(I429*H429,0)</f>
        <v>0</v>
      </c>
      <c r="K429" s="164" t="s">
        <v>139</v>
      </c>
      <c r="L429" s="33"/>
      <c r="M429" s="213" t="s">
        <v>1</v>
      </c>
      <c r="N429" s="214" t="s">
        <v>42</v>
      </c>
      <c r="O429" s="215"/>
      <c r="P429" s="216">
        <f>O429*H429</f>
        <v>0</v>
      </c>
      <c r="Q429" s="216">
        <v>0</v>
      </c>
      <c r="R429" s="216">
        <f>Q429*H429</f>
        <v>0</v>
      </c>
      <c r="S429" s="216">
        <v>0</v>
      </c>
      <c r="T429" s="217">
        <f>S429*H429</f>
        <v>0</v>
      </c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R429" s="173" t="s">
        <v>220</v>
      </c>
      <c r="AT429" s="173" t="s">
        <v>135</v>
      </c>
      <c r="AU429" s="173" t="s">
        <v>85</v>
      </c>
      <c r="AY429" s="17" t="s">
        <v>132</v>
      </c>
      <c r="BE429" s="174">
        <f>IF(N429="základní",J429,0)</f>
        <v>0</v>
      </c>
      <c r="BF429" s="174">
        <f>IF(N429="snížená",J429,0)</f>
        <v>0</v>
      </c>
      <c r="BG429" s="174">
        <f>IF(N429="zákl. přenesená",J429,0)</f>
        <v>0</v>
      </c>
      <c r="BH429" s="174">
        <f>IF(N429="sníž. přenesená",J429,0)</f>
        <v>0</v>
      </c>
      <c r="BI429" s="174">
        <f>IF(N429="nulová",J429,0)</f>
        <v>0</v>
      </c>
      <c r="BJ429" s="17" t="s">
        <v>8</v>
      </c>
      <c r="BK429" s="174">
        <f>ROUND(I429*H429,0)</f>
        <v>0</v>
      </c>
      <c r="BL429" s="17" t="s">
        <v>220</v>
      </c>
      <c r="BM429" s="173" t="s">
        <v>958</v>
      </c>
    </row>
    <row r="430" spans="1:65" s="2" customFormat="1" ht="6.95" customHeight="1">
      <c r="A430" s="32"/>
      <c r="B430" s="47"/>
      <c r="C430" s="48"/>
      <c r="D430" s="48"/>
      <c r="E430" s="48"/>
      <c r="F430" s="48"/>
      <c r="G430" s="48"/>
      <c r="H430" s="48"/>
      <c r="I430" s="121"/>
      <c r="J430" s="48"/>
      <c r="K430" s="48"/>
      <c r="L430" s="33"/>
      <c r="M430" s="32"/>
      <c r="O430" s="32"/>
      <c r="P430" s="32"/>
      <c r="Q430" s="32"/>
      <c r="R430" s="32"/>
      <c r="S430" s="32"/>
      <c r="T430" s="32"/>
      <c r="U430" s="32"/>
      <c r="V430" s="32"/>
      <c r="W430" s="32"/>
      <c r="X430" s="32"/>
      <c r="Y430" s="32"/>
      <c r="Z430" s="32"/>
      <c r="AA430" s="32"/>
      <c r="AB430" s="32"/>
      <c r="AC430" s="32"/>
      <c r="AD430" s="32"/>
      <c r="AE430" s="32"/>
    </row>
  </sheetData>
  <autoFilter ref="C128:K429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2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3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3"/>
      <c r="L2" s="237" t="s">
        <v>5</v>
      </c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7" t="s">
        <v>93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5"/>
      <c r="J3" s="19"/>
      <c r="K3" s="19"/>
      <c r="L3" s="20"/>
      <c r="AT3" s="17" t="s">
        <v>85</v>
      </c>
    </row>
    <row r="4" spans="1:46" s="1" customFormat="1" ht="24.95" customHeight="1">
      <c r="B4" s="20"/>
      <c r="D4" s="21" t="s">
        <v>100</v>
      </c>
      <c r="I4" s="93"/>
      <c r="L4" s="20"/>
      <c r="M4" s="96" t="s">
        <v>11</v>
      </c>
      <c r="AT4" s="17" t="s">
        <v>3</v>
      </c>
    </row>
    <row r="5" spans="1:46" s="1" customFormat="1" ht="6.95" customHeight="1">
      <c r="B5" s="20"/>
      <c r="I5" s="93"/>
      <c r="L5" s="20"/>
    </row>
    <row r="6" spans="1:46" s="1" customFormat="1" ht="12" customHeight="1">
      <c r="B6" s="20"/>
      <c r="D6" s="27" t="s">
        <v>17</v>
      </c>
      <c r="I6" s="93"/>
      <c r="L6" s="20"/>
    </row>
    <row r="7" spans="1:46" s="1" customFormat="1" ht="16.5" customHeight="1">
      <c r="B7" s="20"/>
      <c r="E7" s="261" t="str">
        <f>'Rekapitulace stavby'!K6</f>
        <v>Energetická opatření budovy tělocvičny se zázemím, nábř. J.Wolkera</v>
      </c>
      <c r="F7" s="262"/>
      <c r="G7" s="262"/>
      <c r="H7" s="262"/>
      <c r="I7" s="93"/>
      <c r="L7" s="20"/>
    </row>
    <row r="8" spans="1:46" s="2" customFormat="1" ht="12" customHeight="1">
      <c r="A8" s="32"/>
      <c r="B8" s="33"/>
      <c r="C8" s="32"/>
      <c r="D8" s="27" t="s">
        <v>101</v>
      </c>
      <c r="E8" s="32"/>
      <c r="F8" s="32"/>
      <c r="G8" s="32"/>
      <c r="H8" s="32"/>
      <c r="I8" s="97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45" t="s">
        <v>959</v>
      </c>
      <c r="F9" s="260"/>
      <c r="G9" s="260"/>
      <c r="H9" s="260"/>
      <c r="I9" s="97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97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19</v>
      </c>
      <c r="E11" s="32"/>
      <c r="F11" s="25" t="s">
        <v>1</v>
      </c>
      <c r="G11" s="32"/>
      <c r="H11" s="32"/>
      <c r="I11" s="98" t="s">
        <v>20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21</v>
      </c>
      <c r="E12" s="32"/>
      <c r="F12" s="25" t="s">
        <v>22</v>
      </c>
      <c r="G12" s="32"/>
      <c r="H12" s="32"/>
      <c r="I12" s="98" t="s">
        <v>23</v>
      </c>
      <c r="J12" s="55" t="str">
        <f>'Rekapitulace stavby'!AN8</f>
        <v>29. 8. 2019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7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25</v>
      </c>
      <c r="E14" s="32"/>
      <c r="F14" s="32"/>
      <c r="G14" s="32"/>
      <c r="H14" s="32"/>
      <c r="I14" s="98" t="s">
        <v>26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27</v>
      </c>
      <c r="F15" s="32"/>
      <c r="G15" s="32"/>
      <c r="H15" s="32"/>
      <c r="I15" s="98" t="s">
        <v>28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7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29</v>
      </c>
      <c r="E17" s="32"/>
      <c r="F17" s="32"/>
      <c r="G17" s="32"/>
      <c r="H17" s="32"/>
      <c r="I17" s="98" t="s">
        <v>26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63" t="str">
        <f>'Rekapitulace stavby'!E14</f>
        <v>Vyplň údaj</v>
      </c>
      <c r="F18" s="248"/>
      <c r="G18" s="248"/>
      <c r="H18" s="248"/>
      <c r="I18" s="98" t="s">
        <v>28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7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31</v>
      </c>
      <c r="E20" s="32"/>
      <c r="F20" s="32"/>
      <c r="G20" s="32"/>
      <c r="H20" s="32"/>
      <c r="I20" s="98" t="s">
        <v>26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32</v>
      </c>
      <c r="F21" s="32"/>
      <c r="G21" s="32"/>
      <c r="H21" s="32"/>
      <c r="I21" s="98" t="s">
        <v>28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7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98" t="s">
        <v>26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35</v>
      </c>
      <c r="F24" s="32"/>
      <c r="G24" s="32"/>
      <c r="H24" s="32"/>
      <c r="I24" s="98" t="s">
        <v>28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7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36</v>
      </c>
      <c r="E26" s="32"/>
      <c r="F26" s="32"/>
      <c r="G26" s="32"/>
      <c r="H26" s="32"/>
      <c r="I26" s="97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9"/>
      <c r="B27" s="100"/>
      <c r="C27" s="99"/>
      <c r="D27" s="99"/>
      <c r="E27" s="252" t="s">
        <v>1</v>
      </c>
      <c r="F27" s="252"/>
      <c r="G27" s="252"/>
      <c r="H27" s="252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7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103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104" t="s">
        <v>37</v>
      </c>
      <c r="E30" s="32"/>
      <c r="F30" s="32"/>
      <c r="G30" s="32"/>
      <c r="H30" s="32"/>
      <c r="I30" s="97"/>
      <c r="J30" s="71">
        <f>ROUND(J118, 0)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103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39</v>
      </c>
      <c r="G32" s="32"/>
      <c r="H32" s="32"/>
      <c r="I32" s="105" t="s">
        <v>38</v>
      </c>
      <c r="J32" s="36" t="s">
        <v>40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6" t="s">
        <v>41</v>
      </c>
      <c r="E33" s="27" t="s">
        <v>42</v>
      </c>
      <c r="F33" s="107">
        <f>ROUND((SUM(BE118:BE121)),  0)</f>
        <v>0</v>
      </c>
      <c r="G33" s="32"/>
      <c r="H33" s="32"/>
      <c r="I33" s="108">
        <v>0.21</v>
      </c>
      <c r="J33" s="107">
        <f>ROUND(((SUM(BE118:BE121))*I33),  0)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43</v>
      </c>
      <c r="F34" s="107">
        <f>ROUND((SUM(BF118:BF121)),  0)</f>
        <v>0</v>
      </c>
      <c r="G34" s="32"/>
      <c r="H34" s="32"/>
      <c r="I34" s="108">
        <v>0.15</v>
      </c>
      <c r="J34" s="107">
        <f>ROUND(((SUM(BF118:BF121))*I34),  0)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44</v>
      </c>
      <c r="F35" s="107">
        <f>ROUND((SUM(BG118:BG121)),  0)</f>
        <v>0</v>
      </c>
      <c r="G35" s="32"/>
      <c r="H35" s="32"/>
      <c r="I35" s="108">
        <v>0.21</v>
      </c>
      <c r="J35" s="107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45</v>
      </c>
      <c r="F36" s="107">
        <f>ROUND((SUM(BH118:BH121)),  0)</f>
        <v>0</v>
      </c>
      <c r="G36" s="32"/>
      <c r="H36" s="32"/>
      <c r="I36" s="108">
        <v>0.15</v>
      </c>
      <c r="J36" s="107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46</v>
      </c>
      <c r="F37" s="107">
        <f>ROUND((SUM(BI118:BI121)),  0)</f>
        <v>0</v>
      </c>
      <c r="G37" s="32"/>
      <c r="H37" s="32"/>
      <c r="I37" s="108">
        <v>0</v>
      </c>
      <c r="J37" s="107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7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9"/>
      <c r="D39" s="110" t="s">
        <v>47</v>
      </c>
      <c r="E39" s="60"/>
      <c r="F39" s="60"/>
      <c r="G39" s="111" t="s">
        <v>48</v>
      </c>
      <c r="H39" s="112" t="s">
        <v>49</v>
      </c>
      <c r="I39" s="113"/>
      <c r="J39" s="114">
        <f>SUM(J30:J37)</f>
        <v>0</v>
      </c>
      <c r="K39" s="115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7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93"/>
      <c r="L41" s="20"/>
    </row>
    <row r="42" spans="1:31" s="1" customFormat="1" ht="14.45" customHeight="1">
      <c r="B42" s="20"/>
      <c r="I42" s="93"/>
      <c r="L42" s="20"/>
    </row>
    <row r="43" spans="1:31" s="1" customFormat="1" ht="14.45" customHeight="1">
      <c r="B43" s="20"/>
      <c r="I43" s="93"/>
      <c r="L43" s="20"/>
    </row>
    <row r="44" spans="1:31" s="1" customFormat="1" ht="14.45" customHeight="1">
      <c r="B44" s="20"/>
      <c r="I44" s="93"/>
      <c r="L44" s="20"/>
    </row>
    <row r="45" spans="1:31" s="1" customFormat="1" ht="14.45" customHeight="1">
      <c r="B45" s="20"/>
      <c r="I45" s="93"/>
      <c r="L45" s="20"/>
    </row>
    <row r="46" spans="1:31" s="1" customFormat="1" ht="14.45" customHeight="1">
      <c r="B46" s="20"/>
      <c r="I46" s="93"/>
      <c r="L46" s="20"/>
    </row>
    <row r="47" spans="1:31" s="1" customFormat="1" ht="14.45" customHeight="1">
      <c r="B47" s="20"/>
      <c r="I47" s="93"/>
      <c r="L47" s="20"/>
    </row>
    <row r="48" spans="1:31" s="1" customFormat="1" ht="14.45" customHeight="1">
      <c r="B48" s="20"/>
      <c r="I48" s="93"/>
      <c r="L48" s="20"/>
    </row>
    <row r="49" spans="1:31" s="1" customFormat="1" ht="14.45" customHeight="1">
      <c r="B49" s="20"/>
      <c r="I49" s="93"/>
      <c r="L49" s="20"/>
    </row>
    <row r="50" spans="1:31" s="2" customFormat="1" ht="14.45" customHeight="1">
      <c r="B50" s="42"/>
      <c r="D50" s="43" t="s">
        <v>50</v>
      </c>
      <c r="E50" s="44"/>
      <c r="F50" s="44"/>
      <c r="G50" s="43" t="s">
        <v>51</v>
      </c>
      <c r="H50" s="44"/>
      <c r="I50" s="116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52</v>
      </c>
      <c r="E61" s="35"/>
      <c r="F61" s="117" t="s">
        <v>53</v>
      </c>
      <c r="G61" s="45" t="s">
        <v>52</v>
      </c>
      <c r="H61" s="35"/>
      <c r="I61" s="118"/>
      <c r="J61" s="119" t="s">
        <v>53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54</v>
      </c>
      <c r="E65" s="46"/>
      <c r="F65" s="46"/>
      <c r="G65" s="43" t="s">
        <v>55</v>
      </c>
      <c r="H65" s="46"/>
      <c r="I65" s="120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52</v>
      </c>
      <c r="E76" s="35"/>
      <c r="F76" s="117" t="s">
        <v>53</v>
      </c>
      <c r="G76" s="45" t="s">
        <v>52</v>
      </c>
      <c r="H76" s="35"/>
      <c r="I76" s="118"/>
      <c r="J76" s="119" t="s">
        <v>53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21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22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103</v>
      </c>
      <c r="D82" s="32"/>
      <c r="E82" s="32"/>
      <c r="F82" s="32"/>
      <c r="G82" s="32"/>
      <c r="H82" s="32"/>
      <c r="I82" s="97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7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17</v>
      </c>
      <c r="D84" s="32"/>
      <c r="E84" s="32"/>
      <c r="F84" s="32"/>
      <c r="G84" s="32"/>
      <c r="H84" s="32"/>
      <c r="I84" s="97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61" t="str">
        <f>E7</f>
        <v>Energetická opatření budovy tělocvičny se zázemím, nábř. J.Wolkera</v>
      </c>
      <c r="F85" s="262"/>
      <c r="G85" s="262"/>
      <c r="H85" s="262"/>
      <c r="I85" s="97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101</v>
      </c>
      <c r="D86" s="32"/>
      <c r="E86" s="32"/>
      <c r="F86" s="32"/>
      <c r="G86" s="32"/>
      <c r="H86" s="32"/>
      <c r="I86" s="97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45" t="str">
        <f>E9</f>
        <v>4 - Elektroinstalace - hromosvod</v>
      </c>
      <c r="F87" s="260"/>
      <c r="G87" s="260"/>
      <c r="H87" s="260"/>
      <c r="I87" s="97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7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21</v>
      </c>
      <c r="D89" s="32"/>
      <c r="E89" s="32"/>
      <c r="F89" s="25" t="str">
        <f>F12</f>
        <v>Nábřeží J.Wolkera, D.K.n.L.</v>
      </c>
      <c r="G89" s="32"/>
      <c r="H89" s="32"/>
      <c r="I89" s="98" t="s">
        <v>23</v>
      </c>
      <c r="J89" s="55" t="str">
        <f>IF(J12="","",J12)</f>
        <v>29. 8. 2019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7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43.15" customHeight="1">
      <c r="A91" s="32"/>
      <c r="B91" s="33"/>
      <c r="C91" s="27" t="s">
        <v>25</v>
      </c>
      <c r="D91" s="32"/>
      <c r="E91" s="32"/>
      <c r="F91" s="25" t="str">
        <f>E15</f>
        <v>Město Dvůr Králové n.L., náměstí T.G.M. 38</v>
      </c>
      <c r="G91" s="32"/>
      <c r="H91" s="32"/>
      <c r="I91" s="98" t="s">
        <v>31</v>
      </c>
      <c r="J91" s="30" t="str">
        <f>E21</f>
        <v>Projektis spol. s r.o., Legionářská 562, D.K.n.L.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29</v>
      </c>
      <c r="D92" s="32"/>
      <c r="E92" s="32"/>
      <c r="F92" s="25" t="str">
        <f>IF(E18="","",E18)</f>
        <v>Vyplň údaj</v>
      </c>
      <c r="G92" s="32"/>
      <c r="H92" s="32"/>
      <c r="I92" s="98" t="s">
        <v>34</v>
      </c>
      <c r="J92" s="30" t="str">
        <f>E24</f>
        <v>ing. V. Švehla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7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23" t="s">
        <v>104</v>
      </c>
      <c r="D94" s="109"/>
      <c r="E94" s="109"/>
      <c r="F94" s="109"/>
      <c r="G94" s="109"/>
      <c r="H94" s="109"/>
      <c r="I94" s="124"/>
      <c r="J94" s="125" t="s">
        <v>105</v>
      </c>
      <c r="K94" s="109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7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6" t="s">
        <v>106</v>
      </c>
      <c r="D96" s="32"/>
      <c r="E96" s="32"/>
      <c r="F96" s="32"/>
      <c r="G96" s="32"/>
      <c r="H96" s="32"/>
      <c r="I96" s="97"/>
      <c r="J96" s="71">
        <f>J118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107</v>
      </c>
    </row>
    <row r="97" spans="1:31" s="9" customFormat="1" ht="24.95" customHeight="1">
      <c r="B97" s="127"/>
      <c r="D97" s="128" t="s">
        <v>960</v>
      </c>
      <c r="E97" s="129"/>
      <c r="F97" s="129"/>
      <c r="G97" s="129"/>
      <c r="H97" s="129"/>
      <c r="I97" s="130"/>
      <c r="J97" s="131">
        <f>J119</f>
        <v>0</v>
      </c>
      <c r="L97" s="127"/>
    </row>
    <row r="98" spans="1:31" s="10" customFormat="1" ht="19.899999999999999" customHeight="1">
      <c r="B98" s="132"/>
      <c r="D98" s="133" t="s">
        <v>961</v>
      </c>
      <c r="E98" s="134"/>
      <c r="F98" s="134"/>
      <c r="G98" s="134"/>
      <c r="H98" s="134"/>
      <c r="I98" s="135"/>
      <c r="J98" s="136">
        <f>J120</f>
        <v>0</v>
      </c>
      <c r="L98" s="132"/>
    </row>
    <row r="99" spans="1:31" s="2" customFormat="1" ht="21.75" customHeight="1">
      <c r="A99" s="32"/>
      <c r="B99" s="33"/>
      <c r="C99" s="32"/>
      <c r="D99" s="32"/>
      <c r="E99" s="32"/>
      <c r="F99" s="32"/>
      <c r="G99" s="32"/>
      <c r="H99" s="32"/>
      <c r="I99" s="97"/>
      <c r="J99" s="32"/>
      <c r="K99" s="32"/>
      <c r="L99" s="4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pans="1:31" s="2" customFormat="1" ht="6.95" customHeight="1">
      <c r="A100" s="32"/>
      <c r="B100" s="47"/>
      <c r="C100" s="48"/>
      <c r="D100" s="48"/>
      <c r="E100" s="48"/>
      <c r="F100" s="48"/>
      <c r="G100" s="48"/>
      <c r="H100" s="48"/>
      <c r="I100" s="121"/>
      <c r="J100" s="48"/>
      <c r="K100" s="48"/>
      <c r="L100" s="4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4" spans="1:31" s="2" customFormat="1" ht="6.95" customHeight="1">
      <c r="A104" s="32"/>
      <c r="B104" s="49"/>
      <c r="C104" s="50"/>
      <c r="D104" s="50"/>
      <c r="E104" s="50"/>
      <c r="F104" s="50"/>
      <c r="G104" s="50"/>
      <c r="H104" s="50"/>
      <c r="I104" s="122"/>
      <c r="J104" s="50"/>
      <c r="K104" s="50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24.95" customHeight="1">
      <c r="A105" s="32"/>
      <c r="B105" s="33"/>
      <c r="C105" s="21" t="s">
        <v>117</v>
      </c>
      <c r="D105" s="32"/>
      <c r="E105" s="32"/>
      <c r="F105" s="32"/>
      <c r="G105" s="32"/>
      <c r="H105" s="32"/>
      <c r="I105" s="97"/>
      <c r="J105" s="32"/>
      <c r="K105" s="32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6.95" customHeight="1">
      <c r="A106" s="32"/>
      <c r="B106" s="33"/>
      <c r="C106" s="32"/>
      <c r="D106" s="32"/>
      <c r="E106" s="32"/>
      <c r="F106" s="32"/>
      <c r="G106" s="32"/>
      <c r="H106" s="32"/>
      <c r="I106" s="97"/>
      <c r="J106" s="32"/>
      <c r="K106" s="32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2" customHeight="1">
      <c r="A107" s="32"/>
      <c r="B107" s="33"/>
      <c r="C107" s="27" t="s">
        <v>17</v>
      </c>
      <c r="D107" s="32"/>
      <c r="E107" s="32"/>
      <c r="F107" s="32"/>
      <c r="G107" s="32"/>
      <c r="H107" s="32"/>
      <c r="I107" s="97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6.5" customHeight="1">
      <c r="A108" s="32"/>
      <c r="B108" s="33"/>
      <c r="C108" s="32"/>
      <c r="D108" s="32"/>
      <c r="E108" s="261" t="str">
        <f>E7</f>
        <v>Energetická opatření budovy tělocvičny se zázemím, nábř. J.Wolkera</v>
      </c>
      <c r="F108" s="262"/>
      <c r="G108" s="262"/>
      <c r="H108" s="262"/>
      <c r="I108" s="97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7" t="s">
        <v>101</v>
      </c>
      <c r="D109" s="32"/>
      <c r="E109" s="32"/>
      <c r="F109" s="32"/>
      <c r="G109" s="32"/>
      <c r="H109" s="32"/>
      <c r="I109" s="97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2"/>
      <c r="D110" s="32"/>
      <c r="E110" s="245" t="str">
        <f>E9</f>
        <v>4 - Elektroinstalace - hromosvod</v>
      </c>
      <c r="F110" s="260"/>
      <c r="G110" s="260"/>
      <c r="H110" s="260"/>
      <c r="I110" s="97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33"/>
      <c r="C111" s="32"/>
      <c r="D111" s="32"/>
      <c r="E111" s="32"/>
      <c r="F111" s="32"/>
      <c r="G111" s="32"/>
      <c r="H111" s="32"/>
      <c r="I111" s="97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21</v>
      </c>
      <c r="D112" s="32"/>
      <c r="E112" s="32"/>
      <c r="F112" s="25" t="str">
        <f>F12</f>
        <v>Nábřeží J.Wolkera, D.K.n.L.</v>
      </c>
      <c r="G112" s="32"/>
      <c r="H112" s="32"/>
      <c r="I112" s="98" t="s">
        <v>23</v>
      </c>
      <c r="J112" s="55" t="str">
        <f>IF(J12="","",J12)</f>
        <v>29. 8. 2019</v>
      </c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2"/>
      <c r="D113" s="32"/>
      <c r="E113" s="32"/>
      <c r="F113" s="32"/>
      <c r="G113" s="32"/>
      <c r="H113" s="32"/>
      <c r="I113" s="97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43.15" customHeight="1">
      <c r="A114" s="32"/>
      <c r="B114" s="33"/>
      <c r="C114" s="27" t="s">
        <v>25</v>
      </c>
      <c r="D114" s="32"/>
      <c r="E114" s="32"/>
      <c r="F114" s="25" t="str">
        <f>E15</f>
        <v>Město Dvůr Králové n.L., náměstí T.G.M. 38</v>
      </c>
      <c r="G114" s="32"/>
      <c r="H114" s="32"/>
      <c r="I114" s="98" t="s">
        <v>31</v>
      </c>
      <c r="J114" s="30" t="str">
        <f>E21</f>
        <v>Projektis spol. s r.o., Legionářská 562, D.K.n.L.</v>
      </c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>
      <c r="A115" s="32"/>
      <c r="B115" s="33"/>
      <c r="C115" s="27" t="s">
        <v>29</v>
      </c>
      <c r="D115" s="32"/>
      <c r="E115" s="32"/>
      <c r="F115" s="25" t="str">
        <f>IF(E18="","",E18)</f>
        <v>Vyplň údaj</v>
      </c>
      <c r="G115" s="32"/>
      <c r="H115" s="32"/>
      <c r="I115" s="98" t="s">
        <v>34</v>
      </c>
      <c r="J115" s="30" t="str">
        <f>E24</f>
        <v>ing. V. Švehla</v>
      </c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0.35" customHeight="1">
      <c r="A116" s="32"/>
      <c r="B116" s="33"/>
      <c r="C116" s="32"/>
      <c r="D116" s="32"/>
      <c r="E116" s="32"/>
      <c r="F116" s="32"/>
      <c r="G116" s="32"/>
      <c r="H116" s="32"/>
      <c r="I116" s="97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11" customFormat="1" ht="29.25" customHeight="1">
      <c r="A117" s="137"/>
      <c r="B117" s="138"/>
      <c r="C117" s="139" t="s">
        <v>118</v>
      </c>
      <c r="D117" s="140" t="s">
        <v>62</v>
      </c>
      <c r="E117" s="140" t="s">
        <v>58</v>
      </c>
      <c r="F117" s="140" t="s">
        <v>59</v>
      </c>
      <c r="G117" s="140" t="s">
        <v>119</v>
      </c>
      <c r="H117" s="140" t="s">
        <v>120</v>
      </c>
      <c r="I117" s="141" t="s">
        <v>121</v>
      </c>
      <c r="J117" s="140" t="s">
        <v>105</v>
      </c>
      <c r="K117" s="142" t="s">
        <v>122</v>
      </c>
      <c r="L117" s="143"/>
      <c r="M117" s="62" t="s">
        <v>1</v>
      </c>
      <c r="N117" s="63" t="s">
        <v>41</v>
      </c>
      <c r="O117" s="63" t="s">
        <v>123</v>
      </c>
      <c r="P117" s="63" t="s">
        <v>124</v>
      </c>
      <c r="Q117" s="63" t="s">
        <v>125</v>
      </c>
      <c r="R117" s="63" t="s">
        <v>126</v>
      </c>
      <c r="S117" s="63" t="s">
        <v>127</v>
      </c>
      <c r="T117" s="64" t="s">
        <v>128</v>
      </c>
      <c r="U117" s="137"/>
      <c r="V117" s="137"/>
      <c r="W117" s="137"/>
      <c r="X117" s="137"/>
      <c r="Y117" s="137"/>
      <c r="Z117" s="137"/>
      <c r="AA117" s="137"/>
      <c r="AB117" s="137"/>
      <c r="AC117" s="137"/>
      <c r="AD117" s="137"/>
      <c r="AE117" s="137"/>
    </row>
    <row r="118" spans="1:65" s="2" customFormat="1" ht="22.9" customHeight="1">
      <c r="A118" s="32"/>
      <c r="B118" s="33"/>
      <c r="C118" s="69" t="s">
        <v>129</v>
      </c>
      <c r="D118" s="32"/>
      <c r="E118" s="32"/>
      <c r="F118" s="32"/>
      <c r="G118" s="32"/>
      <c r="H118" s="32"/>
      <c r="I118" s="97"/>
      <c r="J118" s="144">
        <f>BK118</f>
        <v>0</v>
      </c>
      <c r="K118" s="32"/>
      <c r="L118" s="33"/>
      <c r="M118" s="65"/>
      <c r="N118" s="56"/>
      <c r="O118" s="66"/>
      <c r="P118" s="145">
        <f>P119</f>
        <v>0</v>
      </c>
      <c r="Q118" s="66"/>
      <c r="R118" s="145">
        <f>R119</f>
        <v>0</v>
      </c>
      <c r="S118" s="66"/>
      <c r="T118" s="146">
        <f>T119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7" t="s">
        <v>76</v>
      </c>
      <c r="AU118" s="17" t="s">
        <v>107</v>
      </c>
      <c r="BK118" s="147">
        <f>BK119</f>
        <v>0</v>
      </c>
    </row>
    <row r="119" spans="1:65" s="12" customFormat="1" ht="25.9" customHeight="1">
      <c r="B119" s="148"/>
      <c r="D119" s="149" t="s">
        <v>76</v>
      </c>
      <c r="E119" s="150" t="s">
        <v>226</v>
      </c>
      <c r="F119" s="150" t="s">
        <v>962</v>
      </c>
      <c r="I119" s="151"/>
      <c r="J119" s="152">
        <f>BK119</f>
        <v>0</v>
      </c>
      <c r="L119" s="148"/>
      <c r="M119" s="153"/>
      <c r="N119" s="154"/>
      <c r="O119" s="154"/>
      <c r="P119" s="155">
        <f>P120</f>
        <v>0</v>
      </c>
      <c r="Q119" s="154"/>
      <c r="R119" s="155">
        <f>R120</f>
        <v>0</v>
      </c>
      <c r="S119" s="154"/>
      <c r="T119" s="156">
        <f>T120</f>
        <v>0</v>
      </c>
      <c r="AR119" s="149" t="s">
        <v>88</v>
      </c>
      <c r="AT119" s="157" t="s">
        <v>76</v>
      </c>
      <c r="AU119" s="157" t="s">
        <v>77</v>
      </c>
      <c r="AY119" s="149" t="s">
        <v>132</v>
      </c>
      <c r="BK119" s="158">
        <f>BK120</f>
        <v>0</v>
      </c>
    </row>
    <row r="120" spans="1:65" s="12" customFormat="1" ht="22.9" customHeight="1">
      <c r="B120" s="148"/>
      <c r="D120" s="149" t="s">
        <v>76</v>
      </c>
      <c r="E120" s="159" t="s">
        <v>963</v>
      </c>
      <c r="F120" s="159" t="s">
        <v>964</v>
      </c>
      <c r="I120" s="151"/>
      <c r="J120" s="160">
        <f>BK120</f>
        <v>0</v>
      </c>
      <c r="L120" s="148"/>
      <c r="M120" s="153"/>
      <c r="N120" s="154"/>
      <c r="O120" s="154"/>
      <c r="P120" s="155">
        <f>P121</f>
        <v>0</v>
      </c>
      <c r="Q120" s="154"/>
      <c r="R120" s="155">
        <f>R121</f>
        <v>0</v>
      </c>
      <c r="S120" s="154"/>
      <c r="T120" s="156">
        <f>T121</f>
        <v>0</v>
      </c>
      <c r="AR120" s="149" t="s">
        <v>88</v>
      </c>
      <c r="AT120" s="157" t="s">
        <v>76</v>
      </c>
      <c r="AU120" s="157" t="s">
        <v>8</v>
      </c>
      <c r="AY120" s="149" t="s">
        <v>132</v>
      </c>
      <c r="BK120" s="158">
        <f>BK121</f>
        <v>0</v>
      </c>
    </row>
    <row r="121" spans="1:65" s="2" customFormat="1" ht="16.5" customHeight="1">
      <c r="A121" s="32"/>
      <c r="B121" s="161"/>
      <c r="C121" s="192" t="s">
        <v>8</v>
      </c>
      <c r="D121" s="192" t="s">
        <v>226</v>
      </c>
      <c r="E121" s="193" t="s">
        <v>965</v>
      </c>
      <c r="F121" s="194" t="s">
        <v>966</v>
      </c>
      <c r="G121" s="195" t="s">
        <v>967</v>
      </c>
      <c r="H121" s="196">
        <v>1</v>
      </c>
      <c r="I121" s="197"/>
      <c r="J121" s="198">
        <f>ROUND(I121*H121,0)</f>
        <v>0</v>
      </c>
      <c r="K121" s="194" t="s">
        <v>1</v>
      </c>
      <c r="L121" s="199"/>
      <c r="M121" s="218" t="s">
        <v>1</v>
      </c>
      <c r="N121" s="219" t="s">
        <v>42</v>
      </c>
      <c r="O121" s="215"/>
      <c r="P121" s="216">
        <f>O121*H121</f>
        <v>0</v>
      </c>
      <c r="Q121" s="216">
        <v>0</v>
      </c>
      <c r="R121" s="216">
        <f>Q121*H121</f>
        <v>0</v>
      </c>
      <c r="S121" s="216">
        <v>0</v>
      </c>
      <c r="T121" s="217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73" t="s">
        <v>968</v>
      </c>
      <c r="AT121" s="173" t="s">
        <v>226</v>
      </c>
      <c r="AU121" s="173" t="s">
        <v>85</v>
      </c>
      <c r="AY121" s="17" t="s">
        <v>132</v>
      </c>
      <c r="BE121" s="174">
        <f>IF(N121="základní",J121,0)</f>
        <v>0</v>
      </c>
      <c r="BF121" s="174">
        <f>IF(N121="snížená",J121,0)</f>
        <v>0</v>
      </c>
      <c r="BG121" s="174">
        <f>IF(N121="zákl. přenesená",J121,0)</f>
        <v>0</v>
      </c>
      <c r="BH121" s="174">
        <f>IF(N121="sníž. přenesená",J121,0)</f>
        <v>0</v>
      </c>
      <c r="BI121" s="174">
        <f>IF(N121="nulová",J121,0)</f>
        <v>0</v>
      </c>
      <c r="BJ121" s="17" t="s">
        <v>8</v>
      </c>
      <c r="BK121" s="174">
        <f>ROUND(I121*H121,0)</f>
        <v>0</v>
      </c>
      <c r="BL121" s="17" t="s">
        <v>885</v>
      </c>
      <c r="BM121" s="173" t="s">
        <v>969</v>
      </c>
    </row>
    <row r="122" spans="1:65" s="2" customFormat="1" ht="6.95" customHeight="1">
      <c r="A122" s="32"/>
      <c r="B122" s="47"/>
      <c r="C122" s="48"/>
      <c r="D122" s="48"/>
      <c r="E122" s="48"/>
      <c r="F122" s="48"/>
      <c r="G122" s="48"/>
      <c r="H122" s="48"/>
      <c r="I122" s="121"/>
      <c r="J122" s="48"/>
      <c r="K122" s="48"/>
      <c r="L122" s="33"/>
      <c r="M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</sheetData>
  <autoFilter ref="C117:K121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6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3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3"/>
      <c r="L2" s="237" t="s">
        <v>5</v>
      </c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7" t="s">
        <v>96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5"/>
      <c r="J3" s="19"/>
      <c r="K3" s="19"/>
      <c r="L3" s="20"/>
      <c r="AT3" s="17" t="s">
        <v>85</v>
      </c>
    </row>
    <row r="4" spans="1:46" s="1" customFormat="1" ht="24.95" customHeight="1">
      <c r="B4" s="20"/>
      <c r="D4" s="21" t="s">
        <v>100</v>
      </c>
      <c r="I4" s="93"/>
      <c r="L4" s="20"/>
      <c r="M4" s="96" t="s">
        <v>11</v>
      </c>
      <c r="AT4" s="17" t="s">
        <v>3</v>
      </c>
    </row>
    <row r="5" spans="1:46" s="1" customFormat="1" ht="6.95" customHeight="1">
      <c r="B5" s="20"/>
      <c r="I5" s="93"/>
      <c r="L5" s="20"/>
    </row>
    <row r="6" spans="1:46" s="1" customFormat="1" ht="12" customHeight="1">
      <c r="B6" s="20"/>
      <c r="D6" s="27" t="s">
        <v>17</v>
      </c>
      <c r="I6" s="93"/>
      <c r="L6" s="20"/>
    </row>
    <row r="7" spans="1:46" s="1" customFormat="1" ht="16.5" customHeight="1">
      <c r="B7" s="20"/>
      <c r="E7" s="261" t="str">
        <f>'Rekapitulace stavby'!K6</f>
        <v>Energetická opatření budovy tělocvičny se zázemím, nábř. J.Wolkera</v>
      </c>
      <c r="F7" s="262"/>
      <c r="G7" s="262"/>
      <c r="H7" s="262"/>
      <c r="I7" s="93"/>
      <c r="L7" s="20"/>
    </row>
    <row r="8" spans="1:46" s="2" customFormat="1" ht="12" customHeight="1">
      <c r="A8" s="32"/>
      <c r="B8" s="33"/>
      <c r="C8" s="32"/>
      <c r="D8" s="27" t="s">
        <v>101</v>
      </c>
      <c r="E8" s="32"/>
      <c r="F8" s="32"/>
      <c r="G8" s="32"/>
      <c r="H8" s="32"/>
      <c r="I8" s="97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45" t="s">
        <v>970</v>
      </c>
      <c r="F9" s="260"/>
      <c r="G9" s="260"/>
      <c r="H9" s="260"/>
      <c r="I9" s="97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97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19</v>
      </c>
      <c r="E11" s="32"/>
      <c r="F11" s="25" t="s">
        <v>1</v>
      </c>
      <c r="G11" s="32"/>
      <c r="H11" s="32"/>
      <c r="I11" s="98" t="s">
        <v>20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21</v>
      </c>
      <c r="E12" s="32"/>
      <c r="F12" s="25" t="s">
        <v>22</v>
      </c>
      <c r="G12" s="32"/>
      <c r="H12" s="32"/>
      <c r="I12" s="98" t="s">
        <v>23</v>
      </c>
      <c r="J12" s="55" t="str">
        <f>'Rekapitulace stavby'!AN8</f>
        <v>29. 8. 2019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7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25</v>
      </c>
      <c r="E14" s="32"/>
      <c r="F14" s="32"/>
      <c r="G14" s="32"/>
      <c r="H14" s="32"/>
      <c r="I14" s="98" t="s">
        <v>26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27</v>
      </c>
      <c r="F15" s="32"/>
      <c r="G15" s="32"/>
      <c r="H15" s="32"/>
      <c r="I15" s="98" t="s">
        <v>28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7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29</v>
      </c>
      <c r="E17" s="32"/>
      <c r="F17" s="32"/>
      <c r="G17" s="32"/>
      <c r="H17" s="32"/>
      <c r="I17" s="98" t="s">
        <v>26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63" t="str">
        <f>'Rekapitulace stavby'!E14</f>
        <v>Vyplň údaj</v>
      </c>
      <c r="F18" s="248"/>
      <c r="G18" s="248"/>
      <c r="H18" s="248"/>
      <c r="I18" s="98" t="s">
        <v>28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7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31</v>
      </c>
      <c r="E20" s="32"/>
      <c r="F20" s="32"/>
      <c r="G20" s="32"/>
      <c r="H20" s="32"/>
      <c r="I20" s="98" t="s">
        <v>26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32</v>
      </c>
      <c r="F21" s="32"/>
      <c r="G21" s="32"/>
      <c r="H21" s="32"/>
      <c r="I21" s="98" t="s">
        <v>28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7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98" t="s">
        <v>26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35</v>
      </c>
      <c r="F24" s="32"/>
      <c r="G24" s="32"/>
      <c r="H24" s="32"/>
      <c r="I24" s="98" t="s">
        <v>28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7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36</v>
      </c>
      <c r="E26" s="32"/>
      <c r="F26" s="32"/>
      <c r="G26" s="32"/>
      <c r="H26" s="32"/>
      <c r="I26" s="97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9"/>
      <c r="B27" s="100"/>
      <c r="C27" s="99"/>
      <c r="D27" s="99"/>
      <c r="E27" s="252" t="s">
        <v>1</v>
      </c>
      <c r="F27" s="252"/>
      <c r="G27" s="252"/>
      <c r="H27" s="252"/>
      <c r="I27" s="101"/>
      <c r="J27" s="99"/>
      <c r="K27" s="99"/>
      <c r="L27" s="102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7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103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104" t="s">
        <v>37</v>
      </c>
      <c r="E30" s="32"/>
      <c r="F30" s="32"/>
      <c r="G30" s="32"/>
      <c r="H30" s="32"/>
      <c r="I30" s="97"/>
      <c r="J30" s="71">
        <f>ROUND(J126, 0)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103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39</v>
      </c>
      <c r="G32" s="32"/>
      <c r="H32" s="32"/>
      <c r="I32" s="105" t="s">
        <v>38</v>
      </c>
      <c r="J32" s="36" t="s">
        <v>40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6" t="s">
        <v>41</v>
      </c>
      <c r="E33" s="27" t="s">
        <v>42</v>
      </c>
      <c r="F33" s="107">
        <f>ROUND((SUM(BE126:BE145)),  0)</f>
        <v>0</v>
      </c>
      <c r="G33" s="32"/>
      <c r="H33" s="32"/>
      <c r="I33" s="108">
        <v>0.21</v>
      </c>
      <c r="J33" s="107">
        <f>ROUND(((SUM(BE126:BE145))*I33),  0)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43</v>
      </c>
      <c r="F34" s="107">
        <f>ROUND((SUM(BF126:BF145)),  0)</f>
        <v>0</v>
      </c>
      <c r="G34" s="32"/>
      <c r="H34" s="32"/>
      <c r="I34" s="108">
        <v>0.15</v>
      </c>
      <c r="J34" s="107">
        <f>ROUND(((SUM(BF126:BF145))*I34),  0)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44</v>
      </c>
      <c r="F35" s="107">
        <f>ROUND((SUM(BG126:BG145)),  0)</f>
        <v>0</v>
      </c>
      <c r="G35" s="32"/>
      <c r="H35" s="32"/>
      <c r="I35" s="108">
        <v>0.21</v>
      </c>
      <c r="J35" s="107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45</v>
      </c>
      <c r="F36" s="107">
        <f>ROUND((SUM(BH126:BH145)),  0)</f>
        <v>0</v>
      </c>
      <c r="G36" s="32"/>
      <c r="H36" s="32"/>
      <c r="I36" s="108">
        <v>0.15</v>
      </c>
      <c r="J36" s="107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46</v>
      </c>
      <c r="F37" s="107">
        <f>ROUND((SUM(BI126:BI145)),  0)</f>
        <v>0</v>
      </c>
      <c r="G37" s="32"/>
      <c r="H37" s="32"/>
      <c r="I37" s="108">
        <v>0</v>
      </c>
      <c r="J37" s="107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7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9"/>
      <c r="D39" s="110" t="s">
        <v>47</v>
      </c>
      <c r="E39" s="60"/>
      <c r="F39" s="60"/>
      <c r="G39" s="111" t="s">
        <v>48</v>
      </c>
      <c r="H39" s="112" t="s">
        <v>49</v>
      </c>
      <c r="I39" s="113"/>
      <c r="J39" s="114">
        <f>SUM(J30:J37)</f>
        <v>0</v>
      </c>
      <c r="K39" s="115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7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93"/>
      <c r="L41" s="20"/>
    </row>
    <row r="42" spans="1:31" s="1" customFormat="1" ht="14.45" customHeight="1">
      <c r="B42" s="20"/>
      <c r="I42" s="93"/>
      <c r="L42" s="20"/>
    </row>
    <row r="43" spans="1:31" s="1" customFormat="1" ht="14.45" customHeight="1">
      <c r="B43" s="20"/>
      <c r="I43" s="93"/>
      <c r="L43" s="20"/>
    </row>
    <row r="44" spans="1:31" s="1" customFormat="1" ht="14.45" customHeight="1">
      <c r="B44" s="20"/>
      <c r="I44" s="93"/>
      <c r="L44" s="20"/>
    </row>
    <row r="45" spans="1:31" s="1" customFormat="1" ht="14.45" customHeight="1">
      <c r="B45" s="20"/>
      <c r="I45" s="93"/>
      <c r="L45" s="20"/>
    </row>
    <row r="46" spans="1:31" s="1" customFormat="1" ht="14.45" customHeight="1">
      <c r="B46" s="20"/>
      <c r="I46" s="93"/>
      <c r="L46" s="20"/>
    </row>
    <row r="47" spans="1:31" s="1" customFormat="1" ht="14.45" customHeight="1">
      <c r="B47" s="20"/>
      <c r="I47" s="93"/>
      <c r="L47" s="20"/>
    </row>
    <row r="48" spans="1:31" s="1" customFormat="1" ht="14.45" customHeight="1">
      <c r="B48" s="20"/>
      <c r="I48" s="93"/>
      <c r="L48" s="20"/>
    </row>
    <row r="49" spans="1:31" s="1" customFormat="1" ht="14.45" customHeight="1">
      <c r="B49" s="20"/>
      <c r="I49" s="93"/>
      <c r="L49" s="20"/>
    </row>
    <row r="50" spans="1:31" s="2" customFormat="1" ht="14.45" customHeight="1">
      <c r="B50" s="42"/>
      <c r="D50" s="43" t="s">
        <v>50</v>
      </c>
      <c r="E50" s="44"/>
      <c r="F50" s="44"/>
      <c r="G50" s="43" t="s">
        <v>51</v>
      </c>
      <c r="H50" s="44"/>
      <c r="I50" s="116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52</v>
      </c>
      <c r="E61" s="35"/>
      <c r="F61" s="117" t="s">
        <v>53</v>
      </c>
      <c r="G61" s="45" t="s">
        <v>52</v>
      </c>
      <c r="H61" s="35"/>
      <c r="I61" s="118"/>
      <c r="J61" s="119" t="s">
        <v>53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54</v>
      </c>
      <c r="E65" s="46"/>
      <c r="F65" s="46"/>
      <c r="G65" s="43" t="s">
        <v>55</v>
      </c>
      <c r="H65" s="46"/>
      <c r="I65" s="120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52</v>
      </c>
      <c r="E76" s="35"/>
      <c r="F76" s="117" t="s">
        <v>53</v>
      </c>
      <c r="G76" s="45" t="s">
        <v>52</v>
      </c>
      <c r="H76" s="35"/>
      <c r="I76" s="118"/>
      <c r="J76" s="119" t="s">
        <v>53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21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22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103</v>
      </c>
      <c r="D82" s="32"/>
      <c r="E82" s="32"/>
      <c r="F82" s="32"/>
      <c r="G82" s="32"/>
      <c r="H82" s="32"/>
      <c r="I82" s="97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7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17</v>
      </c>
      <c r="D84" s="32"/>
      <c r="E84" s="32"/>
      <c r="F84" s="32"/>
      <c r="G84" s="32"/>
      <c r="H84" s="32"/>
      <c r="I84" s="97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61" t="str">
        <f>E7</f>
        <v>Energetická opatření budovy tělocvičny se zázemím, nábř. J.Wolkera</v>
      </c>
      <c r="F85" s="262"/>
      <c r="G85" s="262"/>
      <c r="H85" s="262"/>
      <c r="I85" s="97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101</v>
      </c>
      <c r="D86" s="32"/>
      <c r="E86" s="32"/>
      <c r="F86" s="32"/>
      <c r="G86" s="32"/>
      <c r="H86" s="32"/>
      <c r="I86" s="97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45" t="str">
        <f>E9</f>
        <v>5 - Vedlejší náklady</v>
      </c>
      <c r="F87" s="260"/>
      <c r="G87" s="260"/>
      <c r="H87" s="260"/>
      <c r="I87" s="97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7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21</v>
      </c>
      <c r="D89" s="32"/>
      <c r="E89" s="32"/>
      <c r="F89" s="25" t="str">
        <f>F12</f>
        <v>Nábřeží J.Wolkera, D.K.n.L.</v>
      </c>
      <c r="G89" s="32"/>
      <c r="H89" s="32"/>
      <c r="I89" s="98" t="s">
        <v>23</v>
      </c>
      <c r="J89" s="55" t="str">
        <f>IF(J12="","",J12)</f>
        <v>29. 8. 2019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7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43.15" customHeight="1">
      <c r="A91" s="32"/>
      <c r="B91" s="33"/>
      <c r="C91" s="27" t="s">
        <v>25</v>
      </c>
      <c r="D91" s="32"/>
      <c r="E91" s="32"/>
      <c r="F91" s="25" t="str">
        <f>E15</f>
        <v>Město Dvůr Králové n.L., náměstí T.G.M. 38</v>
      </c>
      <c r="G91" s="32"/>
      <c r="H91" s="32"/>
      <c r="I91" s="98" t="s">
        <v>31</v>
      </c>
      <c r="J91" s="30" t="str">
        <f>E21</f>
        <v>Projektis spol. s r.o., Legionářská 562, D.K.n.L.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29</v>
      </c>
      <c r="D92" s="32"/>
      <c r="E92" s="32"/>
      <c r="F92" s="25" t="str">
        <f>IF(E18="","",E18)</f>
        <v>Vyplň údaj</v>
      </c>
      <c r="G92" s="32"/>
      <c r="H92" s="32"/>
      <c r="I92" s="98" t="s">
        <v>34</v>
      </c>
      <c r="J92" s="30" t="str">
        <f>E24</f>
        <v>ing. V. Švehla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7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23" t="s">
        <v>104</v>
      </c>
      <c r="D94" s="109"/>
      <c r="E94" s="109"/>
      <c r="F94" s="109"/>
      <c r="G94" s="109"/>
      <c r="H94" s="109"/>
      <c r="I94" s="124"/>
      <c r="J94" s="125" t="s">
        <v>105</v>
      </c>
      <c r="K94" s="109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7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6" t="s">
        <v>106</v>
      </c>
      <c r="D96" s="32"/>
      <c r="E96" s="32"/>
      <c r="F96" s="32"/>
      <c r="G96" s="32"/>
      <c r="H96" s="32"/>
      <c r="I96" s="97"/>
      <c r="J96" s="71">
        <f>J126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107</v>
      </c>
    </row>
    <row r="97" spans="1:31" s="9" customFormat="1" ht="24.95" customHeight="1">
      <c r="B97" s="127"/>
      <c r="D97" s="128" t="s">
        <v>971</v>
      </c>
      <c r="E97" s="129"/>
      <c r="F97" s="129"/>
      <c r="G97" s="129"/>
      <c r="H97" s="129"/>
      <c r="I97" s="130"/>
      <c r="J97" s="131">
        <f>J127</f>
        <v>0</v>
      </c>
      <c r="L97" s="127"/>
    </row>
    <row r="98" spans="1:31" s="10" customFormat="1" ht="19.899999999999999" customHeight="1">
      <c r="B98" s="132"/>
      <c r="D98" s="133" t="s">
        <v>972</v>
      </c>
      <c r="E98" s="134"/>
      <c r="F98" s="134"/>
      <c r="G98" s="134"/>
      <c r="H98" s="134"/>
      <c r="I98" s="135"/>
      <c r="J98" s="136">
        <f>J128</f>
        <v>0</v>
      </c>
      <c r="L98" s="132"/>
    </row>
    <row r="99" spans="1:31" s="10" customFormat="1" ht="19.899999999999999" customHeight="1">
      <c r="B99" s="132"/>
      <c r="D99" s="133" t="s">
        <v>973</v>
      </c>
      <c r="E99" s="134"/>
      <c r="F99" s="134"/>
      <c r="G99" s="134"/>
      <c r="H99" s="134"/>
      <c r="I99" s="135"/>
      <c r="J99" s="136">
        <f>J130</f>
        <v>0</v>
      </c>
      <c r="L99" s="132"/>
    </row>
    <row r="100" spans="1:31" s="10" customFormat="1" ht="19.899999999999999" customHeight="1">
      <c r="B100" s="132"/>
      <c r="D100" s="133" t="s">
        <v>974</v>
      </c>
      <c r="E100" s="134"/>
      <c r="F100" s="134"/>
      <c r="G100" s="134"/>
      <c r="H100" s="134"/>
      <c r="I100" s="135"/>
      <c r="J100" s="136">
        <f>J132</f>
        <v>0</v>
      </c>
      <c r="L100" s="132"/>
    </row>
    <row r="101" spans="1:31" s="10" customFormat="1" ht="19.899999999999999" customHeight="1">
      <c r="B101" s="132"/>
      <c r="D101" s="133" t="s">
        <v>975</v>
      </c>
      <c r="E101" s="134"/>
      <c r="F101" s="134"/>
      <c r="G101" s="134"/>
      <c r="H101" s="134"/>
      <c r="I101" s="135"/>
      <c r="J101" s="136">
        <f>J134</f>
        <v>0</v>
      </c>
      <c r="L101" s="132"/>
    </row>
    <row r="102" spans="1:31" s="10" customFormat="1" ht="19.899999999999999" customHeight="1">
      <c r="B102" s="132"/>
      <c r="D102" s="133" t="s">
        <v>976</v>
      </c>
      <c r="E102" s="134"/>
      <c r="F102" s="134"/>
      <c r="G102" s="134"/>
      <c r="H102" s="134"/>
      <c r="I102" s="135"/>
      <c r="J102" s="136">
        <f>J136</f>
        <v>0</v>
      </c>
      <c r="L102" s="132"/>
    </row>
    <row r="103" spans="1:31" s="10" customFormat="1" ht="19.899999999999999" customHeight="1">
      <c r="B103" s="132"/>
      <c r="D103" s="133" t="s">
        <v>977</v>
      </c>
      <c r="E103" s="134"/>
      <c r="F103" s="134"/>
      <c r="G103" s="134"/>
      <c r="H103" s="134"/>
      <c r="I103" s="135"/>
      <c r="J103" s="136">
        <f>J138</f>
        <v>0</v>
      </c>
      <c r="L103" s="132"/>
    </row>
    <row r="104" spans="1:31" s="10" customFormat="1" ht="19.899999999999999" customHeight="1">
      <c r="B104" s="132"/>
      <c r="D104" s="133" t="s">
        <v>978</v>
      </c>
      <c r="E104" s="134"/>
      <c r="F104" s="134"/>
      <c r="G104" s="134"/>
      <c r="H104" s="134"/>
      <c r="I104" s="135"/>
      <c r="J104" s="136">
        <f>J140</f>
        <v>0</v>
      </c>
      <c r="L104" s="132"/>
    </row>
    <row r="105" spans="1:31" s="10" customFormat="1" ht="19.899999999999999" customHeight="1">
      <c r="B105" s="132"/>
      <c r="D105" s="133" t="s">
        <v>979</v>
      </c>
      <c r="E105" s="134"/>
      <c r="F105" s="134"/>
      <c r="G105" s="134"/>
      <c r="H105" s="134"/>
      <c r="I105" s="135"/>
      <c r="J105" s="136">
        <f>J142</f>
        <v>0</v>
      </c>
      <c r="L105" s="132"/>
    </row>
    <row r="106" spans="1:31" s="10" customFormat="1" ht="19.899999999999999" customHeight="1">
      <c r="B106" s="132"/>
      <c r="D106" s="133" t="s">
        <v>980</v>
      </c>
      <c r="E106" s="134"/>
      <c r="F106" s="134"/>
      <c r="G106" s="134"/>
      <c r="H106" s="134"/>
      <c r="I106" s="135"/>
      <c r="J106" s="136">
        <f>J144</f>
        <v>0</v>
      </c>
      <c r="L106" s="132"/>
    </row>
    <row r="107" spans="1:31" s="2" customFormat="1" ht="21.75" customHeight="1">
      <c r="A107" s="32"/>
      <c r="B107" s="33"/>
      <c r="C107" s="32"/>
      <c r="D107" s="32"/>
      <c r="E107" s="32"/>
      <c r="F107" s="32"/>
      <c r="G107" s="32"/>
      <c r="H107" s="32"/>
      <c r="I107" s="97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5" customHeight="1">
      <c r="A108" s="32"/>
      <c r="B108" s="47"/>
      <c r="C108" s="48"/>
      <c r="D108" s="48"/>
      <c r="E108" s="48"/>
      <c r="F108" s="48"/>
      <c r="G108" s="48"/>
      <c r="H108" s="48"/>
      <c r="I108" s="121"/>
      <c r="J108" s="48"/>
      <c r="K108" s="48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12" spans="1:31" s="2" customFormat="1" ht="6.95" customHeight="1">
      <c r="A112" s="32"/>
      <c r="B112" s="49"/>
      <c r="C112" s="50"/>
      <c r="D112" s="50"/>
      <c r="E112" s="50"/>
      <c r="F112" s="50"/>
      <c r="G112" s="50"/>
      <c r="H112" s="50"/>
      <c r="I112" s="122"/>
      <c r="J112" s="50"/>
      <c r="K112" s="50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3" s="2" customFormat="1" ht="24.95" customHeight="1">
      <c r="A113" s="32"/>
      <c r="B113" s="33"/>
      <c r="C113" s="21" t="s">
        <v>117</v>
      </c>
      <c r="D113" s="32"/>
      <c r="E113" s="32"/>
      <c r="F113" s="32"/>
      <c r="G113" s="32"/>
      <c r="H113" s="32"/>
      <c r="I113" s="97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3" s="2" customFormat="1" ht="6.95" customHeight="1">
      <c r="A114" s="32"/>
      <c r="B114" s="33"/>
      <c r="C114" s="32"/>
      <c r="D114" s="32"/>
      <c r="E114" s="32"/>
      <c r="F114" s="32"/>
      <c r="G114" s="32"/>
      <c r="H114" s="32"/>
      <c r="I114" s="97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3" s="2" customFormat="1" ht="12" customHeight="1">
      <c r="A115" s="32"/>
      <c r="B115" s="33"/>
      <c r="C115" s="27" t="s">
        <v>17</v>
      </c>
      <c r="D115" s="32"/>
      <c r="E115" s="32"/>
      <c r="F115" s="32"/>
      <c r="G115" s="32"/>
      <c r="H115" s="32"/>
      <c r="I115" s="97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3" s="2" customFormat="1" ht="16.5" customHeight="1">
      <c r="A116" s="32"/>
      <c r="B116" s="33"/>
      <c r="C116" s="32"/>
      <c r="D116" s="32"/>
      <c r="E116" s="261" t="str">
        <f>E7</f>
        <v>Energetická opatření budovy tělocvičny se zázemím, nábř. J.Wolkera</v>
      </c>
      <c r="F116" s="262"/>
      <c r="G116" s="262"/>
      <c r="H116" s="262"/>
      <c r="I116" s="97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3" s="2" customFormat="1" ht="12" customHeight="1">
      <c r="A117" s="32"/>
      <c r="B117" s="33"/>
      <c r="C117" s="27" t="s">
        <v>101</v>
      </c>
      <c r="D117" s="32"/>
      <c r="E117" s="32"/>
      <c r="F117" s="32"/>
      <c r="G117" s="32"/>
      <c r="H117" s="32"/>
      <c r="I117" s="97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3" s="2" customFormat="1" ht="16.5" customHeight="1">
      <c r="A118" s="32"/>
      <c r="B118" s="33"/>
      <c r="C118" s="32"/>
      <c r="D118" s="32"/>
      <c r="E118" s="245" t="str">
        <f>E9</f>
        <v>5 - Vedlejší náklady</v>
      </c>
      <c r="F118" s="260"/>
      <c r="G118" s="260"/>
      <c r="H118" s="260"/>
      <c r="I118" s="97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3" s="2" customFormat="1" ht="6.95" customHeight="1">
      <c r="A119" s="32"/>
      <c r="B119" s="33"/>
      <c r="C119" s="32"/>
      <c r="D119" s="32"/>
      <c r="E119" s="32"/>
      <c r="F119" s="32"/>
      <c r="G119" s="32"/>
      <c r="H119" s="32"/>
      <c r="I119" s="97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3" s="2" customFormat="1" ht="12" customHeight="1">
      <c r="A120" s="32"/>
      <c r="B120" s="33"/>
      <c r="C120" s="27" t="s">
        <v>21</v>
      </c>
      <c r="D120" s="32"/>
      <c r="E120" s="32"/>
      <c r="F120" s="25" t="str">
        <f>F12</f>
        <v>Nábřeží J.Wolkera, D.K.n.L.</v>
      </c>
      <c r="G120" s="32"/>
      <c r="H120" s="32"/>
      <c r="I120" s="98" t="s">
        <v>23</v>
      </c>
      <c r="J120" s="55" t="str">
        <f>IF(J12="","",J12)</f>
        <v>29. 8. 2019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3" s="2" customFormat="1" ht="6.95" customHeight="1">
      <c r="A121" s="32"/>
      <c r="B121" s="33"/>
      <c r="C121" s="32"/>
      <c r="D121" s="32"/>
      <c r="E121" s="32"/>
      <c r="F121" s="32"/>
      <c r="G121" s="32"/>
      <c r="H121" s="32"/>
      <c r="I121" s="97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3" s="2" customFormat="1" ht="43.15" customHeight="1">
      <c r="A122" s="32"/>
      <c r="B122" s="33"/>
      <c r="C122" s="27" t="s">
        <v>25</v>
      </c>
      <c r="D122" s="32"/>
      <c r="E122" s="32"/>
      <c r="F122" s="25" t="str">
        <f>E15</f>
        <v>Město Dvůr Králové n.L., náměstí T.G.M. 38</v>
      </c>
      <c r="G122" s="32"/>
      <c r="H122" s="32"/>
      <c r="I122" s="98" t="s">
        <v>31</v>
      </c>
      <c r="J122" s="30" t="str">
        <f>E21</f>
        <v>Projektis spol. s r.o., Legionářská 562, D.K.n.L.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3" s="2" customFormat="1" ht="15.2" customHeight="1">
      <c r="A123" s="32"/>
      <c r="B123" s="33"/>
      <c r="C123" s="27" t="s">
        <v>29</v>
      </c>
      <c r="D123" s="32"/>
      <c r="E123" s="32"/>
      <c r="F123" s="25" t="str">
        <f>IF(E18="","",E18)</f>
        <v>Vyplň údaj</v>
      </c>
      <c r="G123" s="32"/>
      <c r="H123" s="32"/>
      <c r="I123" s="98" t="s">
        <v>34</v>
      </c>
      <c r="J123" s="30" t="str">
        <f>E24</f>
        <v>ing. V. Švehla</v>
      </c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3" s="2" customFormat="1" ht="10.35" customHeight="1">
      <c r="A124" s="32"/>
      <c r="B124" s="33"/>
      <c r="C124" s="32"/>
      <c r="D124" s="32"/>
      <c r="E124" s="32"/>
      <c r="F124" s="32"/>
      <c r="G124" s="32"/>
      <c r="H124" s="32"/>
      <c r="I124" s="97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63" s="11" customFormat="1" ht="29.25" customHeight="1">
      <c r="A125" s="137"/>
      <c r="B125" s="138"/>
      <c r="C125" s="139" t="s">
        <v>118</v>
      </c>
      <c r="D125" s="140" t="s">
        <v>62</v>
      </c>
      <c r="E125" s="140" t="s">
        <v>58</v>
      </c>
      <c r="F125" s="140" t="s">
        <v>59</v>
      </c>
      <c r="G125" s="140" t="s">
        <v>119</v>
      </c>
      <c r="H125" s="140" t="s">
        <v>120</v>
      </c>
      <c r="I125" s="141" t="s">
        <v>121</v>
      </c>
      <c r="J125" s="140" t="s">
        <v>105</v>
      </c>
      <c r="K125" s="142" t="s">
        <v>122</v>
      </c>
      <c r="L125" s="143"/>
      <c r="M125" s="62" t="s">
        <v>1</v>
      </c>
      <c r="N125" s="63" t="s">
        <v>41</v>
      </c>
      <c r="O125" s="63" t="s">
        <v>123</v>
      </c>
      <c r="P125" s="63" t="s">
        <v>124</v>
      </c>
      <c r="Q125" s="63" t="s">
        <v>125</v>
      </c>
      <c r="R125" s="63" t="s">
        <v>126</v>
      </c>
      <c r="S125" s="63" t="s">
        <v>127</v>
      </c>
      <c r="T125" s="64" t="s">
        <v>128</v>
      </c>
      <c r="U125" s="137"/>
      <c r="V125" s="137"/>
      <c r="W125" s="137"/>
      <c r="X125" s="137"/>
      <c r="Y125" s="137"/>
      <c r="Z125" s="137"/>
      <c r="AA125" s="137"/>
      <c r="AB125" s="137"/>
      <c r="AC125" s="137"/>
      <c r="AD125" s="137"/>
      <c r="AE125" s="137"/>
    </row>
    <row r="126" spans="1:63" s="2" customFormat="1" ht="22.9" customHeight="1">
      <c r="A126" s="32"/>
      <c r="B126" s="33"/>
      <c r="C126" s="69" t="s">
        <v>129</v>
      </c>
      <c r="D126" s="32"/>
      <c r="E126" s="32"/>
      <c r="F126" s="32"/>
      <c r="G126" s="32"/>
      <c r="H126" s="32"/>
      <c r="I126" s="97"/>
      <c r="J126" s="144">
        <f>BK126</f>
        <v>0</v>
      </c>
      <c r="K126" s="32"/>
      <c r="L126" s="33"/>
      <c r="M126" s="65"/>
      <c r="N126" s="56"/>
      <c r="O126" s="66"/>
      <c r="P126" s="145">
        <f>P127</f>
        <v>0</v>
      </c>
      <c r="Q126" s="66"/>
      <c r="R126" s="145">
        <f>R127</f>
        <v>0</v>
      </c>
      <c r="S126" s="66"/>
      <c r="T126" s="146">
        <f>T127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7" t="s">
        <v>76</v>
      </c>
      <c r="AU126" s="17" t="s">
        <v>107</v>
      </c>
      <c r="BK126" s="147">
        <f>BK127</f>
        <v>0</v>
      </c>
    </row>
    <row r="127" spans="1:63" s="12" customFormat="1" ht="25.9" customHeight="1">
      <c r="B127" s="148"/>
      <c r="D127" s="149" t="s">
        <v>76</v>
      </c>
      <c r="E127" s="150" t="s">
        <v>981</v>
      </c>
      <c r="F127" s="150" t="s">
        <v>982</v>
      </c>
      <c r="I127" s="151"/>
      <c r="J127" s="152">
        <f>BK127</f>
        <v>0</v>
      </c>
      <c r="L127" s="148"/>
      <c r="M127" s="153"/>
      <c r="N127" s="154"/>
      <c r="O127" s="154"/>
      <c r="P127" s="155">
        <f>P128+P130+P132+P134+P136+P138+P140+P142+P144</f>
        <v>0</v>
      </c>
      <c r="Q127" s="154"/>
      <c r="R127" s="155">
        <f>R128+R130+R132+R134+R136+R138+R140+R142+R144</f>
        <v>0</v>
      </c>
      <c r="S127" s="154"/>
      <c r="T127" s="156">
        <f>T128+T130+T132+T134+T136+T138+T140+T142+T144</f>
        <v>0</v>
      </c>
      <c r="AR127" s="149" t="s">
        <v>94</v>
      </c>
      <c r="AT127" s="157" t="s">
        <v>76</v>
      </c>
      <c r="AU127" s="157" t="s">
        <v>77</v>
      </c>
      <c r="AY127" s="149" t="s">
        <v>132</v>
      </c>
      <c r="BK127" s="158">
        <f>BK128+BK130+BK132+BK134+BK136+BK138+BK140+BK142+BK144</f>
        <v>0</v>
      </c>
    </row>
    <row r="128" spans="1:63" s="12" customFormat="1" ht="22.9" customHeight="1">
      <c r="B128" s="148"/>
      <c r="D128" s="149" t="s">
        <v>76</v>
      </c>
      <c r="E128" s="159" t="s">
        <v>983</v>
      </c>
      <c r="F128" s="159" t="s">
        <v>984</v>
      </c>
      <c r="I128" s="151"/>
      <c r="J128" s="160">
        <f>BK128</f>
        <v>0</v>
      </c>
      <c r="L128" s="148"/>
      <c r="M128" s="153"/>
      <c r="N128" s="154"/>
      <c r="O128" s="154"/>
      <c r="P128" s="155">
        <f>P129</f>
        <v>0</v>
      </c>
      <c r="Q128" s="154"/>
      <c r="R128" s="155">
        <f>R129</f>
        <v>0</v>
      </c>
      <c r="S128" s="154"/>
      <c r="T128" s="156">
        <f>T129</f>
        <v>0</v>
      </c>
      <c r="AR128" s="149" t="s">
        <v>94</v>
      </c>
      <c r="AT128" s="157" t="s">
        <v>76</v>
      </c>
      <c r="AU128" s="157" t="s">
        <v>8</v>
      </c>
      <c r="AY128" s="149" t="s">
        <v>132</v>
      </c>
      <c r="BK128" s="158">
        <f>BK129</f>
        <v>0</v>
      </c>
    </row>
    <row r="129" spans="1:65" s="2" customFormat="1" ht="16.5" customHeight="1">
      <c r="A129" s="32"/>
      <c r="B129" s="161"/>
      <c r="C129" s="162" t="s">
        <v>8</v>
      </c>
      <c r="D129" s="162" t="s">
        <v>135</v>
      </c>
      <c r="E129" s="163" t="s">
        <v>985</v>
      </c>
      <c r="F129" s="164" t="s">
        <v>984</v>
      </c>
      <c r="G129" s="165" t="s">
        <v>967</v>
      </c>
      <c r="H129" s="166">
        <v>1</v>
      </c>
      <c r="I129" s="167"/>
      <c r="J129" s="168">
        <f>ROUND(I129*H129,0)</f>
        <v>0</v>
      </c>
      <c r="K129" s="164" t="s">
        <v>139</v>
      </c>
      <c r="L129" s="33"/>
      <c r="M129" s="169" t="s">
        <v>1</v>
      </c>
      <c r="N129" s="170" t="s">
        <v>42</v>
      </c>
      <c r="O129" s="58"/>
      <c r="P129" s="171">
        <f>O129*H129</f>
        <v>0</v>
      </c>
      <c r="Q129" s="171">
        <v>0</v>
      </c>
      <c r="R129" s="171">
        <f>Q129*H129</f>
        <v>0</v>
      </c>
      <c r="S129" s="171">
        <v>0</v>
      </c>
      <c r="T129" s="172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73" t="s">
        <v>986</v>
      </c>
      <c r="AT129" s="173" t="s">
        <v>135</v>
      </c>
      <c r="AU129" s="173" t="s">
        <v>85</v>
      </c>
      <c r="AY129" s="17" t="s">
        <v>132</v>
      </c>
      <c r="BE129" s="174">
        <f>IF(N129="základní",J129,0)</f>
        <v>0</v>
      </c>
      <c r="BF129" s="174">
        <f>IF(N129="snížená",J129,0)</f>
        <v>0</v>
      </c>
      <c r="BG129" s="174">
        <f>IF(N129="zákl. přenesená",J129,0)</f>
        <v>0</v>
      </c>
      <c r="BH129" s="174">
        <f>IF(N129="sníž. přenesená",J129,0)</f>
        <v>0</v>
      </c>
      <c r="BI129" s="174">
        <f>IF(N129="nulová",J129,0)</f>
        <v>0</v>
      </c>
      <c r="BJ129" s="17" t="s">
        <v>8</v>
      </c>
      <c r="BK129" s="174">
        <f>ROUND(I129*H129,0)</f>
        <v>0</v>
      </c>
      <c r="BL129" s="17" t="s">
        <v>986</v>
      </c>
      <c r="BM129" s="173" t="s">
        <v>987</v>
      </c>
    </row>
    <row r="130" spans="1:65" s="12" customFormat="1" ht="22.9" customHeight="1">
      <c r="B130" s="148"/>
      <c r="D130" s="149" t="s">
        <v>76</v>
      </c>
      <c r="E130" s="159" t="s">
        <v>988</v>
      </c>
      <c r="F130" s="159" t="s">
        <v>989</v>
      </c>
      <c r="I130" s="151"/>
      <c r="J130" s="160">
        <f>BK130</f>
        <v>0</v>
      </c>
      <c r="L130" s="148"/>
      <c r="M130" s="153"/>
      <c r="N130" s="154"/>
      <c r="O130" s="154"/>
      <c r="P130" s="155">
        <f>P131</f>
        <v>0</v>
      </c>
      <c r="Q130" s="154"/>
      <c r="R130" s="155">
        <f>R131</f>
        <v>0</v>
      </c>
      <c r="S130" s="154"/>
      <c r="T130" s="156">
        <f>T131</f>
        <v>0</v>
      </c>
      <c r="AR130" s="149" t="s">
        <v>94</v>
      </c>
      <c r="AT130" s="157" t="s">
        <v>76</v>
      </c>
      <c r="AU130" s="157" t="s">
        <v>8</v>
      </c>
      <c r="AY130" s="149" t="s">
        <v>132</v>
      </c>
      <c r="BK130" s="158">
        <f>BK131</f>
        <v>0</v>
      </c>
    </row>
    <row r="131" spans="1:65" s="2" customFormat="1" ht="16.5" customHeight="1">
      <c r="A131" s="32"/>
      <c r="B131" s="161"/>
      <c r="C131" s="162" t="s">
        <v>85</v>
      </c>
      <c r="D131" s="162" t="s">
        <v>135</v>
      </c>
      <c r="E131" s="163" t="s">
        <v>990</v>
      </c>
      <c r="F131" s="164" t="s">
        <v>989</v>
      </c>
      <c r="G131" s="165" t="s">
        <v>967</v>
      </c>
      <c r="H131" s="166">
        <v>1</v>
      </c>
      <c r="I131" s="167"/>
      <c r="J131" s="168">
        <f>ROUND(I131*H131,0)</f>
        <v>0</v>
      </c>
      <c r="K131" s="164" t="s">
        <v>139</v>
      </c>
      <c r="L131" s="33"/>
      <c r="M131" s="169" t="s">
        <v>1</v>
      </c>
      <c r="N131" s="170" t="s">
        <v>42</v>
      </c>
      <c r="O131" s="58"/>
      <c r="P131" s="171">
        <f>O131*H131</f>
        <v>0</v>
      </c>
      <c r="Q131" s="171">
        <v>0</v>
      </c>
      <c r="R131" s="171">
        <f>Q131*H131</f>
        <v>0</v>
      </c>
      <c r="S131" s="171">
        <v>0</v>
      </c>
      <c r="T131" s="172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73" t="s">
        <v>986</v>
      </c>
      <c r="AT131" s="173" t="s">
        <v>135</v>
      </c>
      <c r="AU131" s="173" t="s">
        <v>85</v>
      </c>
      <c r="AY131" s="17" t="s">
        <v>132</v>
      </c>
      <c r="BE131" s="174">
        <f>IF(N131="základní",J131,0)</f>
        <v>0</v>
      </c>
      <c r="BF131" s="174">
        <f>IF(N131="snížená",J131,0)</f>
        <v>0</v>
      </c>
      <c r="BG131" s="174">
        <f>IF(N131="zákl. přenesená",J131,0)</f>
        <v>0</v>
      </c>
      <c r="BH131" s="174">
        <f>IF(N131="sníž. přenesená",J131,0)</f>
        <v>0</v>
      </c>
      <c r="BI131" s="174">
        <f>IF(N131="nulová",J131,0)</f>
        <v>0</v>
      </c>
      <c r="BJ131" s="17" t="s">
        <v>8</v>
      </c>
      <c r="BK131" s="174">
        <f>ROUND(I131*H131,0)</f>
        <v>0</v>
      </c>
      <c r="BL131" s="17" t="s">
        <v>986</v>
      </c>
      <c r="BM131" s="173" t="s">
        <v>991</v>
      </c>
    </row>
    <row r="132" spans="1:65" s="12" customFormat="1" ht="22.9" customHeight="1">
      <c r="B132" s="148"/>
      <c r="D132" s="149" t="s">
        <v>76</v>
      </c>
      <c r="E132" s="159" t="s">
        <v>992</v>
      </c>
      <c r="F132" s="159" t="s">
        <v>993</v>
      </c>
      <c r="I132" s="151"/>
      <c r="J132" s="160">
        <f>BK132</f>
        <v>0</v>
      </c>
      <c r="L132" s="148"/>
      <c r="M132" s="153"/>
      <c r="N132" s="154"/>
      <c r="O132" s="154"/>
      <c r="P132" s="155">
        <f>P133</f>
        <v>0</v>
      </c>
      <c r="Q132" s="154"/>
      <c r="R132" s="155">
        <f>R133</f>
        <v>0</v>
      </c>
      <c r="S132" s="154"/>
      <c r="T132" s="156">
        <f>T133</f>
        <v>0</v>
      </c>
      <c r="AR132" s="149" t="s">
        <v>94</v>
      </c>
      <c r="AT132" s="157" t="s">
        <v>76</v>
      </c>
      <c r="AU132" s="157" t="s">
        <v>8</v>
      </c>
      <c r="AY132" s="149" t="s">
        <v>132</v>
      </c>
      <c r="BK132" s="158">
        <f>BK133</f>
        <v>0</v>
      </c>
    </row>
    <row r="133" spans="1:65" s="2" customFormat="1" ht="16.5" customHeight="1">
      <c r="A133" s="32"/>
      <c r="B133" s="161"/>
      <c r="C133" s="162" t="s">
        <v>88</v>
      </c>
      <c r="D133" s="162" t="s">
        <v>135</v>
      </c>
      <c r="E133" s="163" t="s">
        <v>994</v>
      </c>
      <c r="F133" s="164" t="s">
        <v>993</v>
      </c>
      <c r="G133" s="165" t="s">
        <v>967</v>
      </c>
      <c r="H133" s="166">
        <v>1</v>
      </c>
      <c r="I133" s="167"/>
      <c r="J133" s="168">
        <f>ROUND(I133*H133,0)</f>
        <v>0</v>
      </c>
      <c r="K133" s="164" t="s">
        <v>139</v>
      </c>
      <c r="L133" s="33"/>
      <c r="M133" s="169" t="s">
        <v>1</v>
      </c>
      <c r="N133" s="170" t="s">
        <v>42</v>
      </c>
      <c r="O133" s="58"/>
      <c r="P133" s="171">
        <f>O133*H133</f>
        <v>0</v>
      </c>
      <c r="Q133" s="171">
        <v>0</v>
      </c>
      <c r="R133" s="171">
        <f>Q133*H133</f>
        <v>0</v>
      </c>
      <c r="S133" s="171">
        <v>0</v>
      </c>
      <c r="T133" s="172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73" t="s">
        <v>986</v>
      </c>
      <c r="AT133" s="173" t="s">
        <v>135</v>
      </c>
      <c r="AU133" s="173" t="s">
        <v>85</v>
      </c>
      <c r="AY133" s="17" t="s">
        <v>132</v>
      </c>
      <c r="BE133" s="174">
        <f>IF(N133="základní",J133,0)</f>
        <v>0</v>
      </c>
      <c r="BF133" s="174">
        <f>IF(N133="snížená",J133,0)</f>
        <v>0</v>
      </c>
      <c r="BG133" s="174">
        <f>IF(N133="zákl. přenesená",J133,0)</f>
        <v>0</v>
      </c>
      <c r="BH133" s="174">
        <f>IF(N133="sníž. přenesená",J133,0)</f>
        <v>0</v>
      </c>
      <c r="BI133" s="174">
        <f>IF(N133="nulová",J133,0)</f>
        <v>0</v>
      </c>
      <c r="BJ133" s="17" t="s">
        <v>8</v>
      </c>
      <c r="BK133" s="174">
        <f>ROUND(I133*H133,0)</f>
        <v>0</v>
      </c>
      <c r="BL133" s="17" t="s">
        <v>986</v>
      </c>
      <c r="BM133" s="173" t="s">
        <v>995</v>
      </c>
    </row>
    <row r="134" spans="1:65" s="12" customFormat="1" ht="22.9" customHeight="1">
      <c r="B134" s="148"/>
      <c r="D134" s="149" t="s">
        <v>76</v>
      </c>
      <c r="E134" s="159" t="s">
        <v>996</v>
      </c>
      <c r="F134" s="159" t="s">
        <v>997</v>
      </c>
      <c r="I134" s="151"/>
      <c r="J134" s="160">
        <f>BK134</f>
        <v>0</v>
      </c>
      <c r="L134" s="148"/>
      <c r="M134" s="153"/>
      <c r="N134" s="154"/>
      <c r="O134" s="154"/>
      <c r="P134" s="155">
        <f>P135</f>
        <v>0</v>
      </c>
      <c r="Q134" s="154"/>
      <c r="R134" s="155">
        <f>R135</f>
        <v>0</v>
      </c>
      <c r="S134" s="154"/>
      <c r="T134" s="156">
        <f>T135</f>
        <v>0</v>
      </c>
      <c r="AR134" s="149" t="s">
        <v>94</v>
      </c>
      <c r="AT134" s="157" t="s">
        <v>76</v>
      </c>
      <c r="AU134" s="157" t="s">
        <v>8</v>
      </c>
      <c r="AY134" s="149" t="s">
        <v>132</v>
      </c>
      <c r="BK134" s="158">
        <f>BK135</f>
        <v>0</v>
      </c>
    </row>
    <row r="135" spans="1:65" s="2" customFormat="1" ht="16.5" customHeight="1">
      <c r="A135" s="32"/>
      <c r="B135" s="161"/>
      <c r="C135" s="162" t="s">
        <v>91</v>
      </c>
      <c r="D135" s="162" t="s">
        <v>135</v>
      </c>
      <c r="E135" s="163" t="s">
        <v>998</v>
      </c>
      <c r="F135" s="164" t="s">
        <v>997</v>
      </c>
      <c r="G135" s="165" t="s">
        <v>967</v>
      </c>
      <c r="H135" s="166">
        <v>1</v>
      </c>
      <c r="I135" s="167"/>
      <c r="J135" s="168">
        <f>ROUND(I135*H135,0)</f>
        <v>0</v>
      </c>
      <c r="K135" s="164" t="s">
        <v>139</v>
      </c>
      <c r="L135" s="33"/>
      <c r="M135" s="169" t="s">
        <v>1</v>
      </c>
      <c r="N135" s="170" t="s">
        <v>42</v>
      </c>
      <c r="O135" s="58"/>
      <c r="P135" s="171">
        <f>O135*H135</f>
        <v>0</v>
      </c>
      <c r="Q135" s="171">
        <v>0</v>
      </c>
      <c r="R135" s="171">
        <f>Q135*H135</f>
        <v>0</v>
      </c>
      <c r="S135" s="171">
        <v>0</v>
      </c>
      <c r="T135" s="172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73" t="s">
        <v>986</v>
      </c>
      <c r="AT135" s="173" t="s">
        <v>135</v>
      </c>
      <c r="AU135" s="173" t="s">
        <v>85</v>
      </c>
      <c r="AY135" s="17" t="s">
        <v>132</v>
      </c>
      <c r="BE135" s="174">
        <f>IF(N135="základní",J135,0)</f>
        <v>0</v>
      </c>
      <c r="BF135" s="174">
        <f>IF(N135="snížená",J135,0)</f>
        <v>0</v>
      </c>
      <c r="BG135" s="174">
        <f>IF(N135="zákl. přenesená",J135,0)</f>
        <v>0</v>
      </c>
      <c r="BH135" s="174">
        <f>IF(N135="sníž. přenesená",J135,0)</f>
        <v>0</v>
      </c>
      <c r="BI135" s="174">
        <f>IF(N135="nulová",J135,0)</f>
        <v>0</v>
      </c>
      <c r="BJ135" s="17" t="s">
        <v>8</v>
      </c>
      <c r="BK135" s="174">
        <f>ROUND(I135*H135,0)</f>
        <v>0</v>
      </c>
      <c r="BL135" s="17" t="s">
        <v>986</v>
      </c>
      <c r="BM135" s="173" t="s">
        <v>999</v>
      </c>
    </row>
    <row r="136" spans="1:65" s="12" customFormat="1" ht="22.9" customHeight="1">
      <c r="B136" s="148"/>
      <c r="D136" s="149" t="s">
        <v>76</v>
      </c>
      <c r="E136" s="159" t="s">
        <v>1000</v>
      </c>
      <c r="F136" s="159" t="s">
        <v>1001</v>
      </c>
      <c r="I136" s="151"/>
      <c r="J136" s="160">
        <f>BK136</f>
        <v>0</v>
      </c>
      <c r="L136" s="148"/>
      <c r="M136" s="153"/>
      <c r="N136" s="154"/>
      <c r="O136" s="154"/>
      <c r="P136" s="155">
        <f>P137</f>
        <v>0</v>
      </c>
      <c r="Q136" s="154"/>
      <c r="R136" s="155">
        <f>R137</f>
        <v>0</v>
      </c>
      <c r="S136" s="154"/>
      <c r="T136" s="156">
        <f>T137</f>
        <v>0</v>
      </c>
      <c r="AR136" s="149" t="s">
        <v>94</v>
      </c>
      <c r="AT136" s="157" t="s">
        <v>76</v>
      </c>
      <c r="AU136" s="157" t="s">
        <v>8</v>
      </c>
      <c r="AY136" s="149" t="s">
        <v>132</v>
      </c>
      <c r="BK136" s="158">
        <f>BK137</f>
        <v>0</v>
      </c>
    </row>
    <row r="137" spans="1:65" s="2" customFormat="1" ht="16.5" customHeight="1">
      <c r="A137" s="32"/>
      <c r="B137" s="161"/>
      <c r="C137" s="162" t="s">
        <v>94</v>
      </c>
      <c r="D137" s="162" t="s">
        <v>135</v>
      </c>
      <c r="E137" s="163" t="s">
        <v>1002</v>
      </c>
      <c r="F137" s="164" t="s">
        <v>1001</v>
      </c>
      <c r="G137" s="165" t="s">
        <v>967</v>
      </c>
      <c r="H137" s="166">
        <v>1</v>
      </c>
      <c r="I137" s="167"/>
      <c r="J137" s="168">
        <f>ROUND(I137*H137,0)</f>
        <v>0</v>
      </c>
      <c r="K137" s="164" t="s">
        <v>139</v>
      </c>
      <c r="L137" s="33"/>
      <c r="M137" s="169" t="s">
        <v>1</v>
      </c>
      <c r="N137" s="170" t="s">
        <v>42</v>
      </c>
      <c r="O137" s="58"/>
      <c r="P137" s="171">
        <f>O137*H137</f>
        <v>0</v>
      </c>
      <c r="Q137" s="171">
        <v>0</v>
      </c>
      <c r="R137" s="171">
        <f>Q137*H137</f>
        <v>0</v>
      </c>
      <c r="S137" s="171">
        <v>0</v>
      </c>
      <c r="T137" s="172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73" t="s">
        <v>986</v>
      </c>
      <c r="AT137" s="173" t="s">
        <v>135</v>
      </c>
      <c r="AU137" s="173" t="s">
        <v>85</v>
      </c>
      <c r="AY137" s="17" t="s">
        <v>132</v>
      </c>
      <c r="BE137" s="174">
        <f>IF(N137="základní",J137,0)</f>
        <v>0</v>
      </c>
      <c r="BF137" s="174">
        <f>IF(N137="snížená",J137,0)</f>
        <v>0</v>
      </c>
      <c r="BG137" s="174">
        <f>IF(N137="zákl. přenesená",J137,0)</f>
        <v>0</v>
      </c>
      <c r="BH137" s="174">
        <f>IF(N137="sníž. přenesená",J137,0)</f>
        <v>0</v>
      </c>
      <c r="BI137" s="174">
        <f>IF(N137="nulová",J137,0)</f>
        <v>0</v>
      </c>
      <c r="BJ137" s="17" t="s">
        <v>8</v>
      </c>
      <c r="BK137" s="174">
        <f>ROUND(I137*H137,0)</f>
        <v>0</v>
      </c>
      <c r="BL137" s="17" t="s">
        <v>986</v>
      </c>
      <c r="BM137" s="173" t="s">
        <v>1003</v>
      </c>
    </row>
    <row r="138" spans="1:65" s="12" customFormat="1" ht="22.9" customHeight="1">
      <c r="B138" s="148"/>
      <c r="D138" s="149" t="s">
        <v>76</v>
      </c>
      <c r="E138" s="159" t="s">
        <v>1004</v>
      </c>
      <c r="F138" s="159" t="s">
        <v>1005</v>
      </c>
      <c r="I138" s="151"/>
      <c r="J138" s="160">
        <f>BK138</f>
        <v>0</v>
      </c>
      <c r="L138" s="148"/>
      <c r="M138" s="153"/>
      <c r="N138" s="154"/>
      <c r="O138" s="154"/>
      <c r="P138" s="155">
        <f>P139</f>
        <v>0</v>
      </c>
      <c r="Q138" s="154"/>
      <c r="R138" s="155">
        <f>R139</f>
        <v>0</v>
      </c>
      <c r="S138" s="154"/>
      <c r="T138" s="156">
        <f>T139</f>
        <v>0</v>
      </c>
      <c r="AR138" s="149" t="s">
        <v>94</v>
      </c>
      <c r="AT138" s="157" t="s">
        <v>76</v>
      </c>
      <c r="AU138" s="157" t="s">
        <v>8</v>
      </c>
      <c r="AY138" s="149" t="s">
        <v>132</v>
      </c>
      <c r="BK138" s="158">
        <f>BK139</f>
        <v>0</v>
      </c>
    </row>
    <row r="139" spans="1:65" s="2" customFormat="1" ht="16.5" customHeight="1">
      <c r="A139" s="32"/>
      <c r="B139" s="161"/>
      <c r="C139" s="162" t="s">
        <v>133</v>
      </c>
      <c r="D139" s="162" t="s">
        <v>135</v>
      </c>
      <c r="E139" s="163" t="s">
        <v>1006</v>
      </c>
      <c r="F139" s="164" t="s">
        <v>1005</v>
      </c>
      <c r="G139" s="165" t="s">
        <v>967</v>
      </c>
      <c r="H139" s="166">
        <v>1</v>
      </c>
      <c r="I139" s="167"/>
      <c r="J139" s="168">
        <f>ROUND(I139*H139,0)</f>
        <v>0</v>
      </c>
      <c r="K139" s="164" t="s">
        <v>139</v>
      </c>
      <c r="L139" s="33"/>
      <c r="M139" s="169" t="s">
        <v>1</v>
      </c>
      <c r="N139" s="170" t="s">
        <v>42</v>
      </c>
      <c r="O139" s="58"/>
      <c r="P139" s="171">
        <f>O139*H139</f>
        <v>0</v>
      </c>
      <c r="Q139" s="171">
        <v>0</v>
      </c>
      <c r="R139" s="171">
        <f>Q139*H139</f>
        <v>0</v>
      </c>
      <c r="S139" s="171">
        <v>0</v>
      </c>
      <c r="T139" s="172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73" t="s">
        <v>986</v>
      </c>
      <c r="AT139" s="173" t="s">
        <v>135</v>
      </c>
      <c r="AU139" s="173" t="s">
        <v>85</v>
      </c>
      <c r="AY139" s="17" t="s">
        <v>132</v>
      </c>
      <c r="BE139" s="174">
        <f>IF(N139="základní",J139,0)</f>
        <v>0</v>
      </c>
      <c r="BF139" s="174">
        <f>IF(N139="snížená",J139,0)</f>
        <v>0</v>
      </c>
      <c r="BG139" s="174">
        <f>IF(N139="zákl. přenesená",J139,0)</f>
        <v>0</v>
      </c>
      <c r="BH139" s="174">
        <f>IF(N139="sníž. přenesená",J139,0)</f>
        <v>0</v>
      </c>
      <c r="BI139" s="174">
        <f>IF(N139="nulová",J139,0)</f>
        <v>0</v>
      </c>
      <c r="BJ139" s="17" t="s">
        <v>8</v>
      </c>
      <c r="BK139" s="174">
        <f>ROUND(I139*H139,0)</f>
        <v>0</v>
      </c>
      <c r="BL139" s="17" t="s">
        <v>986</v>
      </c>
      <c r="BM139" s="173" t="s">
        <v>1007</v>
      </c>
    </row>
    <row r="140" spans="1:65" s="12" customFormat="1" ht="22.9" customHeight="1">
      <c r="B140" s="148"/>
      <c r="D140" s="149" t="s">
        <v>76</v>
      </c>
      <c r="E140" s="159" t="s">
        <v>1008</v>
      </c>
      <c r="F140" s="159" t="s">
        <v>1009</v>
      </c>
      <c r="I140" s="151"/>
      <c r="J140" s="160">
        <f>BK140</f>
        <v>0</v>
      </c>
      <c r="L140" s="148"/>
      <c r="M140" s="153"/>
      <c r="N140" s="154"/>
      <c r="O140" s="154"/>
      <c r="P140" s="155">
        <f>P141</f>
        <v>0</v>
      </c>
      <c r="Q140" s="154"/>
      <c r="R140" s="155">
        <f>R141</f>
        <v>0</v>
      </c>
      <c r="S140" s="154"/>
      <c r="T140" s="156">
        <f>T141</f>
        <v>0</v>
      </c>
      <c r="AR140" s="149" t="s">
        <v>94</v>
      </c>
      <c r="AT140" s="157" t="s">
        <v>76</v>
      </c>
      <c r="AU140" s="157" t="s">
        <v>8</v>
      </c>
      <c r="AY140" s="149" t="s">
        <v>132</v>
      </c>
      <c r="BK140" s="158">
        <f>BK141</f>
        <v>0</v>
      </c>
    </row>
    <row r="141" spans="1:65" s="2" customFormat="1" ht="16.5" customHeight="1">
      <c r="A141" s="32"/>
      <c r="B141" s="161"/>
      <c r="C141" s="162" t="s">
        <v>171</v>
      </c>
      <c r="D141" s="162" t="s">
        <v>135</v>
      </c>
      <c r="E141" s="163" t="s">
        <v>1010</v>
      </c>
      <c r="F141" s="164" t="s">
        <v>1009</v>
      </c>
      <c r="G141" s="165" t="s">
        <v>967</v>
      </c>
      <c r="H141" s="166">
        <v>1</v>
      </c>
      <c r="I141" s="167"/>
      <c r="J141" s="168">
        <f>ROUND(I141*H141,0)</f>
        <v>0</v>
      </c>
      <c r="K141" s="164" t="s">
        <v>139</v>
      </c>
      <c r="L141" s="33"/>
      <c r="M141" s="169" t="s">
        <v>1</v>
      </c>
      <c r="N141" s="170" t="s">
        <v>42</v>
      </c>
      <c r="O141" s="58"/>
      <c r="P141" s="171">
        <f>O141*H141</f>
        <v>0</v>
      </c>
      <c r="Q141" s="171">
        <v>0</v>
      </c>
      <c r="R141" s="171">
        <f>Q141*H141</f>
        <v>0</v>
      </c>
      <c r="S141" s="171">
        <v>0</v>
      </c>
      <c r="T141" s="172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73" t="s">
        <v>986</v>
      </c>
      <c r="AT141" s="173" t="s">
        <v>135</v>
      </c>
      <c r="AU141" s="173" t="s">
        <v>85</v>
      </c>
      <c r="AY141" s="17" t="s">
        <v>132</v>
      </c>
      <c r="BE141" s="174">
        <f>IF(N141="základní",J141,0)</f>
        <v>0</v>
      </c>
      <c r="BF141" s="174">
        <f>IF(N141="snížená",J141,0)</f>
        <v>0</v>
      </c>
      <c r="BG141" s="174">
        <f>IF(N141="zákl. přenesená",J141,0)</f>
        <v>0</v>
      </c>
      <c r="BH141" s="174">
        <f>IF(N141="sníž. přenesená",J141,0)</f>
        <v>0</v>
      </c>
      <c r="BI141" s="174">
        <f>IF(N141="nulová",J141,0)</f>
        <v>0</v>
      </c>
      <c r="BJ141" s="17" t="s">
        <v>8</v>
      </c>
      <c r="BK141" s="174">
        <f>ROUND(I141*H141,0)</f>
        <v>0</v>
      </c>
      <c r="BL141" s="17" t="s">
        <v>986</v>
      </c>
      <c r="BM141" s="173" t="s">
        <v>1011</v>
      </c>
    </row>
    <row r="142" spans="1:65" s="12" customFormat="1" ht="22.9" customHeight="1">
      <c r="B142" s="148"/>
      <c r="D142" s="149" t="s">
        <v>76</v>
      </c>
      <c r="E142" s="159" t="s">
        <v>1012</v>
      </c>
      <c r="F142" s="159" t="s">
        <v>1013</v>
      </c>
      <c r="I142" s="151"/>
      <c r="J142" s="160">
        <f>BK142</f>
        <v>0</v>
      </c>
      <c r="L142" s="148"/>
      <c r="M142" s="153"/>
      <c r="N142" s="154"/>
      <c r="O142" s="154"/>
      <c r="P142" s="155">
        <f>P143</f>
        <v>0</v>
      </c>
      <c r="Q142" s="154"/>
      <c r="R142" s="155">
        <f>R143</f>
        <v>0</v>
      </c>
      <c r="S142" s="154"/>
      <c r="T142" s="156">
        <f>T143</f>
        <v>0</v>
      </c>
      <c r="AR142" s="149" t="s">
        <v>94</v>
      </c>
      <c r="AT142" s="157" t="s">
        <v>76</v>
      </c>
      <c r="AU142" s="157" t="s">
        <v>8</v>
      </c>
      <c r="AY142" s="149" t="s">
        <v>132</v>
      </c>
      <c r="BK142" s="158">
        <f>BK143</f>
        <v>0</v>
      </c>
    </row>
    <row r="143" spans="1:65" s="2" customFormat="1" ht="16.5" customHeight="1">
      <c r="A143" s="32"/>
      <c r="B143" s="161"/>
      <c r="C143" s="162" t="s">
        <v>176</v>
      </c>
      <c r="D143" s="162" t="s">
        <v>135</v>
      </c>
      <c r="E143" s="163" t="s">
        <v>1014</v>
      </c>
      <c r="F143" s="164" t="s">
        <v>1015</v>
      </c>
      <c r="G143" s="165" t="s">
        <v>967</v>
      </c>
      <c r="H143" s="166">
        <v>1</v>
      </c>
      <c r="I143" s="167"/>
      <c r="J143" s="168">
        <f>ROUND(I143*H143,0)</f>
        <v>0</v>
      </c>
      <c r="K143" s="164" t="s">
        <v>139</v>
      </c>
      <c r="L143" s="33"/>
      <c r="M143" s="169" t="s">
        <v>1</v>
      </c>
      <c r="N143" s="170" t="s">
        <v>42</v>
      </c>
      <c r="O143" s="58"/>
      <c r="P143" s="171">
        <f>O143*H143</f>
        <v>0</v>
      </c>
      <c r="Q143" s="171">
        <v>0</v>
      </c>
      <c r="R143" s="171">
        <f>Q143*H143</f>
        <v>0</v>
      </c>
      <c r="S143" s="171">
        <v>0</v>
      </c>
      <c r="T143" s="172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73" t="s">
        <v>986</v>
      </c>
      <c r="AT143" s="173" t="s">
        <v>135</v>
      </c>
      <c r="AU143" s="173" t="s">
        <v>85</v>
      </c>
      <c r="AY143" s="17" t="s">
        <v>132</v>
      </c>
      <c r="BE143" s="174">
        <f>IF(N143="základní",J143,0)</f>
        <v>0</v>
      </c>
      <c r="BF143" s="174">
        <f>IF(N143="snížená",J143,0)</f>
        <v>0</v>
      </c>
      <c r="BG143" s="174">
        <f>IF(N143="zákl. přenesená",J143,0)</f>
        <v>0</v>
      </c>
      <c r="BH143" s="174">
        <f>IF(N143="sníž. přenesená",J143,0)</f>
        <v>0</v>
      </c>
      <c r="BI143" s="174">
        <f>IF(N143="nulová",J143,0)</f>
        <v>0</v>
      </c>
      <c r="BJ143" s="17" t="s">
        <v>8</v>
      </c>
      <c r="BK143" s="174">
        <f>ROUND(I143*H143,0)</f>
        <v>0</v>
      </c>
      <c r="BL143" s="17" t="s">
        <v>986</v>
      </c>
      <c r="BM143" s="173" t="s">
        <v>1016</v>
      </c>
    </row>
    <row r="144" spans="1:65" s="12" customFormat="1" ht="22.9" customHeight="1">
      <c r="B144" s="148"/>
      <c r="D144" s="149" t="s">
        <v>76</v>
      </c>
      <c r="E144" s="159" t="s">
        <v>1017</v>
      </c>
      <c r="F144" s="159" t="s">
        <v>1018</v>
      </c>
      <c r="I144" s="151"/>
      <c r="J144" s="160">
        <f>BK144</f>
        <v>0</v>
      </c>
      <c r="L144" s="148"/>
      <c r="M144" s="153"/>
      <c r="N144" s="154"/>
      <c r="O144" s="154"/>
      <c r="P144" s="155">
        <f>P145</f>
        <v>0</v>
      </c>
      <c r="Q144" s="154"/>
      <c r="R144" s="155">
        <f>R145</f>
        <v>0</v>
      </c>
      <c r="S144" s="154"/>
      <c r="T144" s="156">
        <f>T145</f>
        <v>0</v>
      </c>
      <c r="AR144" s="149" t="s">
        <v>94</v>
      </c>
      <c r="AT144" s="157" t="s">
        <v>76</v>
      </c>
      <c r="AU144" s="157" t="s">
        <v>8</v>
      </c>
      <c r="AY144" s="149" t="s">
        <v>132</v>
      </c>
      <c r="BK144" s="158">
        <f>BK145</f>
        <v>0</v>
      </c>
    </row>
    <row r="145" spans="1:65" s="2" customFormat="1" ht="16.5" customHeight="1">
      <c r="A145" s="32"/>
      <c r="B145" s="161"/>
      <c r="C145" s="162" t="s">
        <v>149</v>
      </c>
      <c r="D145" s="162" t="s">
        <v>135</v>
      </c>
      <c r="E145" s="163" t="s">
        <v>1019</v>
      </c>
      <c r="F145" s="164" t="s">
        <v>1018</v>
      </c>
      <c r="G145" s="165" t="s">
        <v>967</v>
      </c>
      <c r="H145" s="166">
        <v>1</v>
      </c>
      <c r="I145" s="167"/>
      <c r="J145" s="168">
        <f>ROUND(I145*H145,0)</f>
        <v>0</v>
      </c>
      <c r="K145" s="164" t="s">
        <v>139</v>
      </c>
      <c r="L145" s="33"/>
      <c r="M145" s="213" t="s">
        <v>1</v>
      </c>
      <c r="N145" s="214" t="s">
        <v>42</v>
      </c>
      <c r="O145" s="215"/>
      <c r="P145" s="216">
        <f>O145*H145</f>
        <v>0</v>
      </c>
      <c r="Q145" s="216">
        <v>0</v>
      </c>
      <c r="R145" s="216">
        <f>Q145*H145</f>
        <v>0</v>
      </c>
      <c r="S145" s="216">
        <v>0</v>
      </c>
      <c r="T145" s="217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73" t="s">
        <v>986</v>
      </c>
      <c r="AT145" s="173" t="s">
        <v>135</v>
      </c>
      <c r="AU145" s="173" t="s">
        <v>85</v>
      </c>
      <c r="AY145" s="17" t="s">
        <v>132</v>
      </c>
      <c r="BE145" s="174">
        <f>IF(N145="základní",J145,0)</f>
        <v>0</v>
      </c>
      <c r="BF145" s="174">
        <f>IF(N145="snížená",J145,0)</f>
        <v>0</v>
      </c>
      <c r="BG145" s="174">
        <f>IF(N145="zákl. přenesená",J145,0)</f>
        <v>0</v>
      </c>
      <c r="BH145" s="174">
        <f>IF(N145="sníž. přenesená",J145,0)</f>
        <v>0</v>
      </c>
      <c r="BI145" s="174">
        <f>IF(N145="nulová",J145,0)</f>
        <v>0</v>
      </c>
      <c r="BJ145" s="17" t="s">
        <v>8</v>
      </c>
      <c r="BK145" s="174">
        <f>ROUND(I145*H145,0)</f>
        <v>0</v>
      </c>
      <c r="BL145" s="17" t="s">
        <v>986</v>
      </c>
      <c r="BM145" s="173" t="s">
        <v>1020</v>
      </c>
    </row>
    <row r="146" spans="1:65" s="2" customFormat="1" ht="6.95" customHeight="1">
      <c r="A146" s="32"/>
      <c r="B146" s="47"/>
      <c r="C146" s="48"/>
      <c r="D146" s="48"/>
      <c r="E146" s="48"/>
      <c r="F146" s="48"/>
      <c r="G146" s="48"/>
      <c r="H146" s="48"/>
      <c r="I146" s="121"/>
      <c r="J146" s="48"/>
      <c r="K146" s="48"/>
      <c r="L146" s="33"/>
      <c r="M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</row>
  </sheetData>
  <autoFilter ref="C125:K145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1 - SO 01 - Výměna oken</vt:lpstr>
      <vt:lpstr>2 - SO 02 - Zateplení stř...</vt:lpstr>
      <vt:lpstr>3 - SO 03 - Zateplení fasády</vt:lpstr>
      <vt:lpstr>4 - Elektroinstalace - hr...</vt:lpstr>
      <vt:lpstr>5 - Vedlejší náklady</vt:lpstr>
      <vt:lpstr>'1 - SO 01 - Výměna oken'!Názvy_tisku</vt:lpstr>
      <vt:lpstr>'2 - SO 02 - Zateplení stř...'!Názvy_tisku</vt:lpstr>
      <vt:lpstr>'3 - SO 03 - Zateplení fasády'!Názvy_tisku</vt:lpstr>
      <vt:lpstr>'4 - Elektroinstalace - hr...'!Názvy_tisku</vt:lpstr>
      <vt:lpstr>'5 - Vedlejší náklady'!Názvy_tisku</vt:lpstr>
      <vt:lpstr>'Rekapitulace stavby'!Názvy_tisku</vt:lpstr>
      <vt:lpstr>'1 - SO 01 - Výměna oken'!Oblast_tisku</vt:lpstr>
      <vt:lpstr>'2 - SO 02 - Zateplení stř...'!Oblast_tisku</vt:lpstr>
      <vt:lpstr>'3 - SO 03 - Zateplení fasády'!Oblast_tisku</vt:lpstr>
      <vt:lpstr>'4 - Elektroinstalace - hr...'!Oblast_tisku</vt:lpstr>
      <vt:lpstr>'5 - Vedlejší náklady'!Oblast_tisku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Lenovo-PC\Svehla</dc:creator>
  <cp:lastModifiedBy>Lucka</cp:lastModifiedBy>
  <dcterms:created xsi:type="dcterms:W3CDTF">2019-08-30T06:37:15Z</dcterms:created>
  <dcterms:modified xsi:type="dcterms:W3CDTF">2019-09-02T06:52:12Z</dcterms:modified>
</cp:coreProperties>
</file>